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 activeTab="3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O10" i="3" l="1"/>
  <c r="G2" i="4" l="1"/>
  <c r="F2" i="4"/>
  <c r="E2" i="4"/>
  <c r="M9" i="4"/>
  <c r="L9" i="4"/>
  <c r="K9" i="4"/>
  <c r="J9" i="4"/>
  <c r="I9" i="4"/>
  <c r="H9" i="4"/>
  <c r="G9" i="4"/>
  <c r="F9" i="4"/>
  <c r="E9" i="4"/>
  <c r="D9" i="4"/>
  <c r="V9" i="4" s="1"/>
  <c r="C9" i="4"/>
  <c r="M8" i="4"/>
  <c r="L8" i="4"/>
  <c r="K8" i="4"/>
  <c r="J8" i="4"/>
  <c r="I8" i="4"/>
  <c r="H8" i="4"/>
  <c r="G8" i="4"/>
  <c r="F8" i="4"/>
  <c r="E8" i="4"/>
  <c r="D8" i="4"/>
  <c r="C8" i="4"/>
  <c r="M7" i="4"/>
  <c r="L7" i="4"/>
  <c r="K7" i="4"/>
  <c r="J7" i="4"/>
  <c r="I7" i="4"/>
  <c r="H7" i="4"/>
  <c r="G7" i="4"/>
  <c r="F7" i="4"/>
  <c r="E7" i="4"/>
  <c r="D7" i="4"/>
  <c r="C7" i="4"/>
  <c r="M6" i="4"/>
  <c r="L6" i="4"/>
  <c r="K6" i="4"/>
  <c r="J6" i="4"/>
  <c r="I6" i="4"/>
  <c r="H6" i="4"/>
  <c r="G6" i="4"/>
  <c r="F6" i="4"/>
  <c r="E6" i="4"/>
  <c r="D6" i="4"/>
  <c r="C6" i="4"/>
  <c r="M5" i="4"/>
  <c r="L5" i="4"/>
  <c r="K5" i="4"/>
  <c r="J5" i="4"/>
  <c r="I5" i="4"/>
  <c r="H5" i="4"/>
  <c r="G5" i="4"/>
  <c r="F5" i="4"/>
  <c r="E5" i="4"/>
  <c r="D5" i="4"/>
  <c r="C5" i="4"/>
  <c r="M4" i="4"/>
  <c r="L4" i="4"/>
  <c r="K4" i="4"/>
  <c r="J4" i="4"/>
  <c r="I4" i="4"/>
  <c r="H4" i="4"/>
  <c r="G4" i="4"/>
  <c r="F4" i="4"/>
  <c r="E4" i="4"/>
  <c r="D4" i="4"/>
  <c r="C4" i="4"/>
  <c r="M3" i="4"/>
  <c r="L3" i="4"/>
  <c r="K3" i="4"/>
  <c r="J3" i="4"/>
  <c r="I3" i="4"/>
  <c r="H3" i="4"/>
  <c r="G3" i="4"/>
  <c r="F3" i="4"/>
  <c r="E3" i="4"/>
  <c r="D3" i="4"/>
  <c r="C3" i="4"/>
  <c r="M2" i="4"/>
  <c r="L2" i="4"/>
  <c r="K2" i="4"/>
  <c r="J2" i="4"/>
  <c r="I2" i="4"/>
  <c r="H2" i="4"/>
  <c r="D2" i="4"/>
  <c r="C2" i="4"/>
  <c r="A9" i="4"/>
  <c r="A8" i="4"/>
  <c r="A7" i="4"/>
  <c r="A6" i="4"/>
  <c r="A5" i="4"/>
  <c r="A4" i="4"/>
  <c r="A3" i="4"/>
  <c r="A2" i="4"/>
  <c r="K7" i="3"/>
  <c r="M8" i="3"/>
  <c r="N8" i="3"/>
  <c r="O8" i="3"/>
  <c r="Q8" i="3"/>
  <c r="C7" i="3"/>
  <c r="D7" i="3"/>
  <c r="E7" i="3"/>
  <c r="F7" i="3"/>
  <c r="G7" i="3"/>
  <c r="H7" i="3"/>
  <c r="I7" i="3"/>
  <c r="J7" i="3"/>
  <c r="L7" i="3"/>
  <c r="B7" i="3"/>
  <c r="A8" i="3"/>
  <c r="C6" i="3"/>
  <c r="D6" i="3"/>
  <c r="E6" i="3"/>
  <c r="F6" i="3"/>
  <c r="G6" i="3"/>
  <c r="H6" i="3"/>
  <c r="I6" i="3"/>
  <c r="J6" i="3"/>
  <c r="K6" i="3"/>
  <c r="L6" i="3"/>
  <c r="B6" i="3"/>
  <c r="C5" i="3"/>
  <c r="D5" i="3"/>
  <c r="E5" i="3"/>
  <c r="F5" i="3"/>
  <c r="G5" i="3"/>
  <c r="H5" i="3"/>
  <c r="I5" i="3"/>
  <c r="J5" i="3"/>
  <c r="K5" i="3"/>
  <c r="L5" i="3"/>
  <c r="A11" i="3"/>
  <c r="A10" i="3"/>
  <c r="A9" i="3"/>
  <c r="A7" i="3"/>
  <c r="A6" i="3"/>
  <c r="A5" i="3"/>
  <c r="A4" i="3"/>
  <c r="A3" i="3"/>
  <c r="A2" i="3"/>
  <c r="P8" i="3" l="1"/>
  <c r="R9" i="4"/>
  <c r="O9" i="4"/>
  <c r="P9" i="4"/>
  <c r="R2" i="4"/>
  <c r="X9" i="4"/>
  <c r="T9" i="4"/>
  <c r="Y9" i="4"/>
  <c r="W9" i="4"/>
  <c r="U9" i="4"/>
  <c r="S9" i="4"/>
  <c r="Q9" i="4"/>
  <c r="O7" i="3"/>
  <c r="O9" i="3"/>
  <c r="O11" i="3"/>
  <c r="O6" i="3"/>
  <c r="N11" i="3"/>
  <c r="N7" i="3"/>
  <c r="N9" i="3"/>
  <c r="N6" i="3"/>
  <c r="N3" i="3"/>
  <c r="O2" i="3"/>
  <c r="N2" i="3"/>
  <c r="P2" i="3" s="1"/>
  <c r="M3" i="3"/>
  <c r="Q3" i="3" s="1"/>
  <c r="M4" i="3"/>
  <c r="Q4" i="3" s="1"/>
  <c r="M5" i="3"/>
  <c r="Q5" i="3" s="1"/>
  <c r="M6" i="3"/>
  <c r="M7" i="3"/>
  <c r="M9" i="3"/>
  <c r="M10" i="3"/>
  <c r="M11" i="3"/>
  <c r="M2" i="3"/>
  <c r="Y3" i="4"/>
  <c r="Y4" i="4"/>
  <c r="Y5" i="4"/>
  <c r="Y6" i="4"/>
  <c r="Y7" i="4"/>
  <c r="Y8" i="4"/>
  <c r="X3" i="4"/>
  <c r="X4" i="4"/>
  <c r="X5" i="4"/>
  <c r="X6" i="4"/>
  <c r="X7" i="4"/>
  <c r="X8" i="4"/>
  <c r="W3" i="4"/>
  <c r="W4" i="4"/>
  <c r="W5" i="4"/>
  <c r="W6" i="4"/>
  <c r="W7" i="4"/>
  <c r="W8" i="4"/>
  <c r="V3" i="4"/>
  <c r="V4" i="4"/>
  <c r="V5" i="4"/>
  <c r="V6" i="4"/>
  <c r="V7" i="4"/>
  <c r="V8" i="4"/>
  <c r="U3" i="4"/>
  <c r="U4" i="4"/>
  <c r="U5" i="4"/>
  <c r="U6" i="4"/>
  <c r="U7" i="4"/>
  <c r="U8" i="4"/>
  <c r="T3" i="4"/>
  <c r="T4" i="4"/>
  <c r="T5" i="4"/>
  <c r="T6" i="4"/>
  <c r="T7" i="4"/>
  <c r="T8" i="4"/>
  <c r="S3" i="4"/>
  <c r="S4" i="4"/>
  <c r="S5" i="4"/>
  <c r="S6" i="4"/>
  <c r="S7" i="4"/>
  <c r="S8" i="4"/>
  <c r="R3" i="4"/>
  <c r="R4" i="4"/>
  <c r="R5" i="4"/>
  <c r="R6" i="4"/>
  <c r="R7" i="4"/>
  <c r="R8" i="4"/>
  <c r="Q3" i="4"/>
  <c r="Q4" i="4"/>
  <c r="Q5" i="4"/>
  <c r="Q6" i="4"/>
  <c r="Q7" i="4"/>
  <c r="Q8" i="4"/>
  <c r="Y2" i="4"/>
  <c r="X2" i="4"/>
  <c r="W2" i="4"/>
  <c r="V2" i="4"/>
  <c r="U2" i="4"/>
  <c r="T2" i="4"/>
  <c r="S2" i="4"/>
  <c r="Q2" i="4"/>
  <c r="P2" i="4"/>
  <c r="P3" i="4"/>
  <c r="P4" i="4"/>
  <c r="P5" i="4"/>
  <c r="P6" i="4"/>
  <c r="P7" i="4"/>
  <c r="P8" i="4"/>
  <c r="O3" i="4"/>
  <c r="Z3" i="4" s="1"/>
  <c r="O4" i="4"/>
  <c r="O5" i="4"/>
  <c r="O6" i="4"/>
  <c r="O7" i="4"/>
  <c r="O8" i="4"/>
  <c r="O2" i="4"/>
  <c r="AC7" i="4" l="1"/>
  <c r="AB7" i="4"/>
  <c r="Z7" i="4"/>
  <c r="AC5" i="4"/>
  <c r="AB5" i="4"/>
  <c r="Z5" i="4"/>
  <c r="AC8" i="4"/>
  <c r="AB8" i="4"/>
  <c r="Z8" i="4"/>
  <c r="AC6" i="4"/>
  <c r="AB6" i="4"/>
  <c r="Z6" i="4"/>
  <c r="AC4" i="4"/>
  <c r="AB4" i="4"/>
  <c r="Z4" i="4"/>
  <c r="AC9" i="4"/>
  <c r="AB9" i="4"/>
  <c r="Z9" i="4"/>
  <c r="AB3" i="4"/>
  <c r="AC3" i="4"/>
  <c r="AB2" i="4"/>
  <c r="AC2" i="4"/>
  <c r="Z2" i="4"/>
  <c r="P6" i="3"/>
  <c r="Q2" i="3"/>
  <c r="P7" i="3"/>
  <c r="Q6" i="3"/>
  <c r="Q10" i="3"/>
  <c r="Q7" i="3"/>
  <c r="P4" i="3"/>
  <c r="P11" i="3"/>
  <c r="P3" i="3"/>
  <c r="P5" i="3"/>
  <c r="P9" i="3"/>
  <c r="P10" i="3"/>
  <c r="Q11" i="3"/>
  <c r="Q9" i="3"/>
</calcChain>
</file>

<file path=xl/sharedStrings.xml><?xml version="1.0" encoding="utf-8"?>
<sst xmlns="http://schemas.openxmlformats.org/spreadsheetml/2006/main" count="278" uniqueCount="49">
  <si>
    <t>Позначка часу</t>
  </si>
  <si>
    <t>Чи задоволені Ви переліком вибіркових дисциплін. Якщо ні, уточніть яких саме дисциплін чи розділів невистачало.</t>
  </si>
  <si>
    <t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t>
  </si>
  <si>
    <t>Чи відомі Вам процедури врегулювання конфліктних ситуацій, що діють в Університеті?</t>
  </si>
  <si>
    <t>Чи відомі Вам механізми повторного проходження контрольних заходів?</t>
  </si>
  <si>
    <t>Чи відомі Вам механізми оскарження результатів контрольних заходів?</t>
  </si>
  <si>
    <t>Чи відома Вам політика Університету щодо дотримання академічної доброчесності?</t>
  </si>
  <si>
    <t>На Ваш погляд, які теми доцільно ДОДАТИ для вивчення за освітньо-професійною програмою?</t>
  </si>
  <si>
    <t>Так, в повному обсязі</t>
  </si>
  <si>
    <t>Так</t>
  </si>
  <si>
    <t>Ні</t>
  </si>
  <si>
    <t>Немає пропозицій</t>
  </si>
  <si>
    <t>так</t>
  </si>
  <si>
    <t>1 рік</t>
  </si>
  <si>
    <t>ні</t>
  </si>
  <si>
    <t>Не потрібно</t>
  </si>
  <si>
    <t>-</t>
  </si>
  <si>
    <t>Всі потрібні</t>
  </si>
  <si>
    <t xml:space="preserve">Пропозицій не має </t>
  </si>
  <si>
    <t>Середнє</t>
  </si>
  <si>
    <t>Так, %</t>
  </si>
  <si>
    <t>Ні, %</t>
  </si>
  <si>
    <t>Зазначте будь ласка рік навчання</t>
  </si>
  <si>
    <t>Оцініть будь ласка наскільки Ви задоволені змістом освітньої програми по шкалі від 1 до 10 (1 - повністю незадоволений, 10 - задоволений на 100%)</t>
  </si>
  <si>
    <t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t>
  </si>
  <si>
    <t>Оцініть будь ласка доступність педагогічних методів викладачів (за десятибальною шкалою, де «1» - незадовільно, «10» - відмінно)</t>
  </si>
  <si>
    <t>Оцініть будь ласка ефективність педагогічних методів викладачів (за десятибальною шкалою, де «1» - незадовільно, «10» - відмінно)</t>
  </si>
  <si>
    <t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t>
  </si>
  <si>
    <t>Оцініть будь ласка якість викладання лекційних матеріалів (за десятибальною шкалою, де «1» - незадовільно, «10» - відмінно)</t>
  </si>
  <si>
    <t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t>
  </si>
  <si>
    <t>Оцініть будь ласка якість проведення лабораторного практикуму (за десятибальною шкалою, де «1» - незадовільно, «10» - відмінно)</t>
  </si>
  <si>
    <t>Чи відповідає, на Ваш погляд, зміст навчальних дисциплін тенденціям розвитку галузі електроенергетики?</t>
  </si>
  <si>
    <t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t>
  </si>
  <si>
    <t>Чи використовують викладачі під  час проведення занять сучасні методи викладання (інтерактивні методи, тренінги, ділові ігри тощо)?</t>
  </si>
  <si>
    <t>Чи піддавалися Ви булінгу з боку викладачів, співробітників Університету або інших студентів? (інформацію можна деталізувати в полі "Інше")</t>
  </si>
  <si>
    <t>Які дисципліни доцільно додатково ВКЛЮЧИТИ до освітньо-професійної програми "Електричні станції" з метою її вдосконалення та осучаснення? Чому, на Ваш погляд, вони вдосконалять освітньо-професійну програму?</t>
  </si>
  <si>
    <t>Які дисципліни доцільно ВИКЛЮЧИТИ з освітньо-професійної програми "Електричні станції"? Чому, на Ваш погляд, вони зайві в освітньо-професійній програмі?</t>
  </si>
  <si>
    <t>Ваші пропозиції щодо покращення якості освітньої програми магістра «Електричні станції» та освітнього процесу</t>
  </si>
  <si>
    <t>≥5</t>
  </si>
  <si>
    <t>&lt;5</t>
  </si>
  <si>
    <t xml:space="preserve"> задовільняє </t>
  </si>
  <si>
    <t>К-сть відповідей</t>
  </si>
  <si>
    <t>Немає таких</t>
  </si>
  <si>
    <t>супер</t>
  </si>
  <si>
    <t xml:space="preserve">Немає </t>
  </si>
  <si>
    <t>практично корисні знання в майбутньому дякую мотивуєте</t>
  </si>
  <si>
    <t>гарне</t>
  </si>
  <si>
    <t>щось про установки зберігання енергії</t>
  </si>
  <si>
    <t xml:space="preserve"> задовольняє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</si>
</sst>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>
      <selection activeCell="B19" sqref="B19"/>
    </sheetView>
  </sheetViews>
  <sheetFormatPr defaultColWidth="8.85546875" defaultRowHeight="12.75" x14ac:dyDescent="0.2"/>
  <cols>
    <col min="1" max="1" width="52.5703125" style="22" customWidth="1"/>
    <col min="2" max="2" width="73.42578125" style="22" customWidth="1"/>
    <col min="3" max="3" width="15.7109375" style="22" customWidth="1"/>
    <col min="4" max="6" width="8.85546875" style="22"/>
    <col min="7" max="7" width="26" style="22" customWidth="1"/>
    <col min="8" max="8" width="8.85546875" style="22"/>
    <col min="9" max="9" width="18.7109375" style="22" customWidth="1"/>
    <col min="10" max="10" width="13.140625" style="22" customWidth="1"/>
    <col min="11" max="11" width="11" style="22" customWidth="1"/>
    <col min="12" max="12" width="8.85546875" style="22"/>
    <col min="13" max="13" width="17.85546875" style="22" customWidth="1"/>
    <col min="14" max="16" width="8.85546875" style="22"/>
    <col min="17" max="17" width="18.140625" style="22" customWidth="1"/>
    <col min="18" max="22" width="8.85546875" style="22"/>
    <col min="23" max="23" width="18.5703125" style="22" customWidth="1"/>
    <col min="24" max="24" width="17.28515625" style="22" customWidth="1"/>
    <col min="25" max="25" width="8.85546875" style="22"/>
    <col min="26" max="26" width="10.7109375" style="22" customWidth="1"/>
    <col min="27" max="29" width="8.85546875" style="22"/>
    <col min="30" max="30" width="25.42578125" style="22" customWidth="1"/>
    <col min="31" max="31" width="13.7109375" style="22" customWidth="1"/>
    <col min="32" max="16384" width="8.85546875" style="22"/>
  </cols>
  <sheetData>
    <row r="1" spans="1:32" x14ac:dyDescent="0.2">
      <c r="C1" s="18"/>
      <c r="D1" s="18"/>
      <c r="E1" s="18"/>
      <c r="F1" s="18"/>
      <c r="G1" s="18"/>
      <c r="H1" s="18"/>
      <c r="I1" s="18"/>
      <c r="J1" s="1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9.7" customHeight="1" x14ac:dyDescent="0.2">
      <c r="A2" s="23"/>
      <c r="B2" s="18"/>
      <c r="C2" s="18"/>
      <c r="D2" s="18"/>
      <c r="E2" s="18"/>
      <c r="F2" s="18"/>
      <c r="G2" s="18"/>
      <c r="H2" s="18"/>
      <c r="I2" s="18"/>
      <c r="J2" s="1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2">
      <c r="A3" s="27" t="s">
        <v>7</v>
      </c>
      <c r="B3" s="21"/>
      <c r="C3" s="18"/>
      <c r="D3" s="18"/>
      <c r="E3" s="18"/>
      <c r="F3" s="18"/>
      <c r="G3" s="18"/>
      <c r="H3" s="18"/>
      <c r="I3" s="18"/>
      <c r="J3" s="19"/>
      <c r="K3" s="19"/>
      <c r="L3" s="18"/>
      <c r="M3" s="18"/>
      <c r="N3" s="18"/>
      <c r="O3" s="18"/>
      <c r="P3" s="18"/>
      <c r="Q3" s="18"/>
      <c r="R3" s="18"/>
      <c r="S3" s="18"/>
      <c r="T3" s="19"/>
      <c r="U3" s="18"/>
      <c r="V3" s="18"/>
      <c r="W3" s="18"/>
      <c r="X3" s="18"/>
      <c r="Y3" s="18"/>
      <c r="Z3" s="19"/>
      <c r="AA3" s="18"/>
      <c r="AB3" s="18"/>
      <c r="AC3" s="18"/>
      <c r="AD3" s="18"/>
      <c r="AE3" s="19"/>
      <c r="AF3" s="18"/>
    </row>
    <row r="4" spans="1:32" x14ac:dyDescent="0.2">
      <c r="A4" s="27"/>
      <c r="B4" s="21"/>
      <c r="C4" s="18"/>
      <c r="D4" s="18"/>
      <c r="E4" s="18"/>
      <c r="F4" s="18"/>
      <c r="G4" s="18"/>
      <c r="H4" s="18"/>
      <c r="I4" s="18"/>
      <c r="J4" s="19"/>
      <c r="K4" s="19"/>
      <c r="L4" s="18"/>
      <c r="M4" s="18"/>
      <c r="N4" s="18"/>
      <c r="O4" s="18"/>
      <c r="P4" s="18"/>
      <c r="Q4" s="18"/>
      <c r="R4" s="18"/>
      <c r="S4" s="18"/>
      <c r="T4" s="19"/>
      <c r="U4" s="18"/>
      <c r="V4" s="18"/>
      <c r="W4" s="18"/>
      <c r="X4" s="18"/>
      <c r="Y4" s="18"/>
      <c r="Z4" s="19"/>
      <c r="AA4" s="18"/>
      <c r="AB4" s="18"/>
      <c r="AC4" s="18"/>
      <c r="AD4" s="18"/>
      <c r="AE4" s="19"/>
      <c r="AF4" s="18"/>
    </row>
    <row r="5" spans="1:32" x14ac:dyDescent="0.2">
      <c r="A5" s="27"/>
      <c r="B5" s="21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  <c r="P5" s="18"/>
      <c r="Q5" s="18"/>
      <c r="R5" s="18"/>
      <c r="S5" s="18"/>
      <c r="T5" s="19"/>
      <c r="U5" s="18"/>
      <c r="V5" s="18"/>
      <c r="W5" s="18"/>
      <c r="X5" s="18"/>
      <c r="Y5" s="18"/>
      <c r="Z5" s="19"/>
      <c r="AA5" s="18"/>
      <c r="AB5" s="18"/>
      <c r="AC5" s="18"/>
      <c r="AD5" s="18"/>
      <c r="AE5" s="19"/>
      <c r="AF5" s="18"/>
    </row>
    <row r="6" spans="1:32" x14ac:dyDescent="0.2">
      <c r="A6" s="19"/>
      <c r="B6" s="18"/>
      <c r="C6" s="18"/>
      <c r="D6" s="18"/>
      <c r="E6" s="18"/>
      <c r="F6" s="18"/>
      <c r="G6" s="18"/>
      <c r="H6" s="18"/>
      <c r="I6" s="18"/>
      <c r="J6" s="19"/>
      <c r="K6" s="19"/>
      <c r="L6" s="18"/>
      <c r="M6" s="18"/>
      <c r="N6" s="18"/>
      <c r="O6" s="18"/>
      <c r="P6" s="18"/>
      <c r="Q6" s="18"/>
      <c r="R6" s="18"/>
      <c r="S6" s="18"/>
      <c r="T6" s="19"/>
      <c r="U6" s="18"/>
      <c r="V6" s="18"/>
      <c r="W6" s="18"/>
      <c r="X6" s="18"/>
      <c r="Y6" s="18"/>
      <c r="Z6" s="19"/>
      <c r="AA6" s="18"/>
      <c r="AB6" s="18"/>
      <c r="AC6" s="18"/>
      <c r="AD6" s="18"/>
      <c r="AE6" s="19"/>
      <c r="AF6" s="18"/>
    </row>
    <row r="7" spans="1:32" ht="38.25" x14ac:dyDescent="0.2">
      <c r="A7" s="24" t="s">
        <v>37</v>
      </c>
      <c r="B7" s="25" t="s">
        <v>47</v>
      </c>
      <c r="C7" s="18"/>
      <c r="D7" s="18"/>
      <c r="E7" s="18"/>
      <c r="F7" s="18"/>
      <c r="G7" s="18"/>
      <c r="H7" s="18"/>
      <c r="I7" s="19"/>
      <c r="J7" s="18"/>
      <c r="K7" s="18"/>
      <c r="L7" s="18"/>
      <c r="M7" s="18"/>
      <c r="N7" s="18"/>
      <c r="O7" s="19"/>
      <c r="P7" s="18"/>
      <c r="Q7" s="18"/>
      <c r="R7" s="18"/>
      <c r="S7" s="18"/>
      <c r="T7" s="18"/>
      <c r="U7" s="18"/>
      <c r="V7" s="18"/>
      <c r="W7" s="20"/>
      <c r="X7" s="18"/>
      <c r="Y7" s="18"/>
      <c r="Z7" s="19"/>
      <c r="AA7" s="18"/>
      <c r="AB7" s="18"/>
      <c r="AC7" s="18"/>
      <c r="AD7" s="18"/>
      <c r="AE7" s="19"/>
      <c r="AF7" s="18"/>
    </row>
    <row r="12" spans="1:32" x14ac:dyDescent="0.2">
      <c r="A12" s="26" t="s">
        <v>35</v>
      </c>
      <c r="B12" s="21" t="s">
        <v>47</v>
      </c>
    </row>
    <row r="13" spans="1:32" x14ac:dyDescent="0.2">
      <c r="A13" s="26"/>
      <c r="B13" s="21"/>
    </row>
  </sheetData>
  <mergeCells count="2">
    <mergeCell ref="A12:A1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1"/>
  <sheetViews>
    <sheetView topLeftCell="R1" zoomScale="70" zoomScaleNormal="70" workbookViewId="0">
      <pane ySplit="1" topLeftCell="A2" activePane="bottomLeft" state="frozen"/>
      <selection pane="bottomLeft" activeCell="W17" sqref="W17"/>
    </sheetView>
  </sheetViews>
  <sheetFormatPr defaultColWidth="12.7109375" defaultRowHeight="15.75" customHeight="1" x14ac:dyDescent="0.2"/>
  <cols>
    <col min="1" max="1" width="0" hidden="1" customWidth="1"/>
    <col min="2" max="3" width="18.85546875" customWidth="1"/>
    <col min="4" max="4" width="19.7109375" customWidth="1"/>
    <col min="5" max="21" width="18.85546875" customWidth="1"/>
    <col min="22" max="22" width="29.7109375" customWidth="1"/>
    <col min="23" max="23" width="18.85546875" customWidth="1"/>
    <col min="24" max="24" width="36" customWidth="1"/>
    <col min="25" max="25" width="104.42578125" bestFit="1" customWidth="1"/>
    <col min="26" max="31" width="18.85546875" customWidth="1"/>
  </cols>
  <sheetData>
    <row r="1" spans="1:25" ht="12.75" x14ac:dyDescent="0.2"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1</v>
      </c>
      <c r="N1" s="1" t="s">
        <v>32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33</v>
      </c>
      <c r="U1" s="1" t="s">
        <v>34</v>
      </c>
      <c r="V1" s="1" t="s">
        <v>35</v>
      </c>
      <c r="W1" s="1" t="s">
        <v>7</v>
      </c>
      <c r="X1" s="1" t="s">
        <v>36</v>
      </c>
      <c r="Y1" s="1" t="s">
        <v>37</v>
      </c>
    </row>
    <row r="2" spans="1:25" ht="18.75" customHeight="1" x14ac:dyDescent="0.2">
      <c r="A2">
        <v>1</v>
      </c>
      <c r="B2" s="5">
        <v>46056.434652777774</v>
      </c>
      <c r="C2" s="4" t="s">
        <v>13</v>
      </c>
      <c r="D2" s="3">
        <v>10</v>
      </c>
      <c r="E2">
        <v>9</v>
      </c>
      <c r="F2">
        <v>8</v>
      </c>
      <c r="G2">
        <v>7</v>
      </c>
      <c r="H2">
        <v>7</v>
      </c>
      <c r="I2">
        <v>6</v>
      </c>
      <c r="J2">
        <v>6</v>
      </c>
      <c r="K2">
        <v>9</v>
      </c>
      <c r="L2" s="4" t="s">
        <v>12</v>
      </c>
      <c r="M2" s="3" t="s">
        <v>8</v>
      </c>
      <c r="N2" s="3" t="s">
        <v>9</v>
      </c>
      <c r="O2" s="4" t="s">
        <v>14</v>
      </c>
      <c r="P2" s="3" t="s">
        <v>9</v>
      </c>
      <c r="Q2" s="3" t="s">
        <v>9</v>
      </c>
      <c r="R2" s="3" t="s">
        <v>9</v>
      </c>
      <c r="S2" s="3" t="s">
        <v>9</v>
      </c>
      <c r="T2" s="3" t="s">
        <v>9</v>
      </c>
      <c r="U2" s="3" t="s">
        <v>10</v>
      </c>
      <c r="V2" s="4" t="s">
        <v>16</v>
      </c>
      <c r="W2" s="3" t="s">
        <v>11</v>
      </c>
      <c r="X2" s="4" t="s">
        <v>42</v>
      </c>
      <c r="Y2" s="6" t="s">
        <v>45</v>
      </c>
    </row>
    <row r="3" spans="1:25" ht="12.75" x14ac:dyDescent="0.2">
      <c r="A3">
        <v>2</v>
      </c>
      <c r="B3" s="5">
        <v>46056.500891203701</v>
      </c>
      <c r="C3" s="4" t="s">
        <v>13</v>
      </c>
      <c r="D3" s="3">
        <v>7</v>
      </c>
      <c r="E3" s="3">
        <v>9</v>
      </c>
      <c r="F3" s="3">
        <v>9</v>
      </c>
      <c r="G3" s="3">
        <v>8</v>
      </c>
      <c r="H3" s="3">
        <v>8</v>
      </c>
      <c r="I3" s="3">
        <v>9</v>
      </c>
      <c r="J3" s="3">
        <v>10</v>
      </c>
      <c r="K3" s="3">
        <v>7</v>
      </c>
      <c r="L3" s="3" t="s">
        <v>12</v>
      </c>
      <c r="M3" s="3" t="s">
        <v>8</v>
      </c>
      <c r="N3" s="3" t="s">
        <v>9</v>
      </c>
      <c r="O3" s="4" t="s">
        <v>14</v>
      </c>
      <c r="P3" s="3" t="s">
        <v>9</v>
      </c>
      <c r="Q3" s="3" t="s">
        <v>9</v>
      </c>
      <c r="R3" s="3" t="s">
        <v>9</v>
      </c>
      <c r="S3" s="3" t="s">
        <v>9</v>
      </c>
      <c r="T3" s="3" t="s">
        <v>9</v>
      </c>
      <c r="U3" s="3" t="s">
        <v>10</v>
      </c>
      <c r="V3" s="4" t="s">
        <v>16</v>
      </c>
      <c r="W3" s="4" t="s">
        <v>16</v>
      </c>
      <c r="X3" s="4" t="s">
        <v>16</v>
      </c>
      <c r="Y3" s="4" t="s">
        <v>16</v>
      </c>
    </row>
    <row r="4" spans="1:25" ht="15.75" customHeight="1" x14ac:dyDescent="0.2">
      <c r="A4">
        <v>3</v>
      </c>
      <c r="B4" s="5">
        <v>46060.924270833333</v>
      </c>
      <c r="C4" s="4" t="s">
        <v>13</v>
      </c>
      <c r="D4" s="3">
        <v>7</v>
      </c>
      <c r="E4" s="3">
        <v>9</v>
      </c>
      <c r="F4" s="3">
        <v>8</v>
      </c>
      <c r="G4" s="3">
        <v>7</v>
      </c>
      <c r="H4" s="3">
        <v>7</v>
      </c>
      <c r="I4" s="3">
        <v>9</v>
      </c>
      <c r="J4" s="3">
        <v>10</v>
      </c>
      <c r="K4" s="3">
        <v>6</v>
      </c>
      <c r="L4" s="3" t="s">
        <v>12</v>
      </c>
      <c r="M4" s="3" t="s">
        <v>8</v>
      </c>
      <c r="N4" s="3" t="s">
        <v>9</v>
      </c>
      <c r="O4" s="4" t="s">
        <v>14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10</v>
      </c>
      <c r="V4" s="4" t="s">
        <v>16</v>
      </c>
      <c r="W4" s="4" t="s">
        <v>16</v>
      </c>
      <c r="X4" s="3" t="s">
        <v>15</v>
      </c>
      <c r="Y4" s="4" t="s">
        <v>16</v>
      </c>
    </row>
    <row r="5" spans="1:25" ht="15.75" customHeight="1" x14ac:dyDescent="0.2">
      <c r="A5">
        <v>4</v>
      </c>
      <c r="B5" s="5">
        <v>46061.465405092589</v>
      </c>
      <c r="C5" s="4" t="s">
        <v>13</v>
      </c>
      <c r="D5" s="3">
        <v>8</v>
      </c>
      <c r="E5" s="3">
        <v>8</v>
      </c>
      <c r="F5" s="3">
        <v>9</v>
      </c>
      <c r="G5" s="3">
        <v>6</v>
      </c>
      <c r="H5" s="3">
        <v>9</v>
      </c>
      <c r="I5" s="3">
        <v>7</v>
      </c>
      <c r="J5" s="3">
        <v>7</v>
      </c>
      <c r="K5" s="3">
        <v>9</v>
      </c>
      <c r="L5" s="3" t="s">
        <v>12</v>
      </c>
      <c r="M5" s="3" t="s">
        <v>8</v>
      </c>
      <c r="N5" s="3" t="s">
        <v>9</v>
      </c>
      <c r="O5" s="4" t="s">
        <v>14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9</v>
      </c>
      <c r="U5" s="3" t="s">
        <v>10</v>
      </c>
      <c r="V5" s="4" t="s">
        <v>43</v>
      </c>
      <c r="W5" s="4" t="s">
        <v>46</v>
      </c>
      <c r="X5" s="4" t="s">
        <v>16</v>
      </c>
      <c r="Y5" s="4" t="s">
        <v>16</v>
      </c>
    </row>
    <row r="6" spans="1:25" ht="15.75" customHeight="1" x14ac:dyDescent="0.2">
      <c r="A6">
        <v>5</v>
      </c>
      <c r="B6" s="5">
        <v>46061.71570601852</v>
      </c>
      <c r="C6" s="4" t="s">
        <v>13</v>
      </c>
      <c r="D6" s="3">
        <v>9</v>
      </c>
      <c r="E6" s="3">
        <v>9</v>
      </c>
      <c r="F6" s="3">
        <v>8</v>
      </c>
      <c r="G6" s="3">
        <v>8</v>
      </c>
      <c r="H6" s="3">
        <v>9</v>
      </c>
      <c r="I6" s="3">
        <v>8</v>
      </c>
      <c r="J6" s="3">
        <v>7</v>
      </c>
      <c r="K6" s="3">
        <v>8</v>
      </c>
      <c r="L6" s="3" t="s">
        <v>12</v>
      </c>
      <c r="M6" s="3" t="s">
        <v>8</v>
      </c>
      <c r="N6" s="3" t="s">
        <v>9</v>
      </c>
      <c r="O6" s="4" t="s">
        <v>14</v>
      </c>
      <c r="P6" s="3" t="s">
        <v>9</v>
      </c>
      <c r="Q6" s="3" t="s">
        <v>9</v>
      </c>
      <c r="R6" s="3" t="s">
        <v>9</v>
      </c>
      <c r="S6" s="3" t="s">
        <v>9</v>
      </c>
      <c r="T6" s="3" t="s">
        <v>9</v>
      </c>
      <c r="U6" s="3" t="s">
        <v>10</v>
      </c>
      <c r="V6" s="4" t="s">
        <v>16</v>
      </c>
      <c r="W6" s="4" t="s">
        <v>16</v>
      </c>
      <c r="X6" s="3" t="s">
        <v>40</v>
      </c>
      <c r="Y6" s="3" t="s">
        <v>48</v>
      </c>
    </row>
    <row r="7" spans="1:25" ht="15.75" customHeight="1" x14ac:dyDescent="0.2">
      <c r="A7">
        <v>6</v>
      </c>
      <c r="B7" s="5">
        <v>46061.867581018516</v>
      </c>
      <c r="C7" s="4" t="s">
        <v>13</v>
      </c>
      <c r="D7" s="3">
        <v>8</v>
      </c>
      <c r="E7" s="3">
        <v>7</v>
      </c>
      <c r="F7" s="3">
        <v>7</v>
      </c>
      <c r="G7" s="3">
        <v>6</v>
      </c>
      <c r="H7" s="3">
        <v>8</v>
      </c>
      <c r="I7" s="3">
        <v>8</v>
      </c>
      <c r="J7" s="3">
        <v>7</v>
      </c>
      <c r="K7" s="3">
        <v>7</v>
      </c>
      <c r="L7" s="3" t="s">
        <v>12</v>
      </c>
      <c r="M7" s="3" t="s">
        <v>8</v>
      </c>
      <c r="N7" s="3" t="s">
        <v>9</v>
      </c>
      <c r="O7" s="4" t="s">
        <v>14</v>
      </c>
      <c r="P7" s="3" t="s">
        <v>9</v>
      </c>
      <c r="Q7" s="3" t="s">
        <v>9</v>
      </c>
      <c r="R7" s="3" t="s">
        <v>9</v>
      </c>
      <c r="S7" s="3" t="s">
        <v>9</v>
      </c>
      <c r="T7" s="3" t="s">
        <v>9</v>
      </c>
      <c r="U7" s="3" t="s">
        <v>10</v>
      </c>
      <c r="V7" s="3" t="s">
        <v>44</v>
      </c>
      <c r="W7" s="3" t="s">
        <v>11</v>
      </c>
      <c r="X7" s="3" t="s">
        <v>17</v>
      </c>
      <c r="Y7" s="4" t="s">
        <v>16</v>
      </c>
    </row>
    <row r="8" spans="1:25" ht="15.75" customHeight="1" x14ac:dyDescent="0.2">
      <c r="A8">
        <v>7</v>
      </c>
      <c r="B8" s="2">
        <v>46063.447592592594</v>
      </c>
      <c r="C8" s="4" t="s">
        <v>13</v>
      </c>
      <c r="D8" s="3">
        <v>7</v>
      </c>
      <c r="E8" s="3">
        <v>9</v>
      </c>
      <c r="F8" s="3">
        <v>7</v>
      </c>
      <c r="G8" s="3">
        <v>6</v>
      </c>
      <c r="H8" s="3">
        <v>6</v>
      </c>
      <c r="I8" s="3">
        <v>8</v>
      </c>
      <c r="J8" s="3">
        <v>8</v>
      </c>
      <c r="K8" s="3">
        <v>8</v>
      </c>
      <c r="L8" s="3" t="s">
        <v>12</v>
      </c>
      <c r="M8" s="3" t="s">
        <v>8</v>
      </c>
      <c r="N8" s="3" t="s">
        <v>9</v>
      </c>
      <c r="O8" s="4" t="s">
        <v>14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10</v>
      </c>
      <c r="V8" s="4" t="s">
        <v>16</v>
      </c>
      <c r="W8" s="3" t="s">
        <v>11</v>
      </c>
      <c r="X8" s="4" t="s">
        <v>16</v>
      </c>
      <c r="Y8" s="4" t="s">
        <v>16</v>
      </c>
    </row>
    <row r="9" spans="1:25" ht="15.75" customHeight="1" x14ac:dyDescent="0.2">
      <c r="A9">
        <v>8</v>
      </c>
      <c r="B9" s="2">
        <v>46063.457326388889</v>
      </c>
      <c r="C9" s="4" t="s">
        <v>13</v>
      </c>
      <c r="D9" s="3">
        <v>7</v>
      </c>
      <c r="E9" s="3">
        <v>7</v>
      </c>
      <c r="F9" s="3">
        <v>7</v>
      </c>
      <c r="G9" s="3">
        <v>8</v>
      </c>
      <c r="H9" s="3">
        <v>10</v>
      </c>
      <c r="I9" s="3">
        <v>7</v>
      </c>
      <c r="J9" s="3">
        <v>8</v>
      </c>
      <c r="K9" s="3">
        <v>7</v>
      </c>
      <c r="L9" s="3" t="s">
        <v>12</v>
      </c>
      <c r="M9" s="3" t="s">
        <v>8</v>
      </c>
      <c r="N9" s="3" t="s">
        <v>9</v>
      </c>
      <c r="O9" s="4" t="s">
        <v>14</v>
      </c>
      <c r="P9" s="3" t="s">
        <v>9</v>
      </c>
      <c r="Q9" s="3" t="s">
        <v>9</v>
      </c>
      <c r="R9" s="3" t="s">
        <v>9</v>
      </c>
      <c r="S9" s="3" t="s">
        <v>9</v>
      </c>
      <c r="T9" s="3" t="s">
        <v>9</v>
      </c>
      <c r="U9" s="3" t="s">
        <v>10</v>
      </c>
      <c r="V9" s="4"/>
      <c r="W9" s="4" t="s">
        <v>47</v>
      </c>
      <c r="Y9" s="4"/>
    </row>
    <row r="10" spans="1:25" ht="15.75" customHeight="1" x14ac:dyDescent="0.2">
      <c r="A10">
        <v>9</v>
      </c>
      <c r="B10" s="2">
        <v>46063.881562499999</v>
      </c>
      <c r="C10" s="4" t="s">
        <v>13</v>
      </c>
      <c r="D10" s="3">
        <v>8</v>
      </c>
      <c r="E10" s="3">
        <v>8</v>
      </c>
      <c r="F10" s="3">
        <v>8</v>
      </c>
      <c r="G10" s="3">
        <v>7</v>
      </c>
      <c r="H10" s="3">
        <v>9</v>
      </c>
      <c r="I10" s="3">
        <v>8</v>
      </c>
      <c r="J10" s="3">
        <v>7</v>
      </c>
      <c r="K10" s="3">
        <v>10</v>
      </c>
      <c r="L10" s="3" t="s">
        <v>12</v>
      </c>
      <c r="M10" s="3" t="s">
        <v>8</v>
      </c>
      <c r="N10" s="3" t="s">
        <v>9</v>
      </c>
      <c r="O10" s="4" t="s">
        <v>14</v>
      </c>
      <c r="P10" s="3" t="s">
        <v>9</v>
      </c>
      <c r="Q10" s="3" t="s">
        <v>9</v>
      </c>
      <c r="R10" s="3" t="s">
        <v>9</v>
      </c>
      <c r="S10" s="3" t="s">
        <v>9</v>
      </c>
      <c r="T10" s="3" t="s">
        <v>9</v>
      </c>
      <c r="U10" s="3" t="s">
        <v>10</v>
      </c>
      <c r="V10" s="4" t="s">
        <v>16</v>
      </c>
      <c r="W10" s="4" t="s">
        <v>16</v>
      </c>
      <c r="X10" s="4" t="s">
        <v>16</v>
      </c>
      <c r="Y10" s="4" t="s">
        <v>16</v>
      </c>
    </row>
    <row r="11" spans="1:25" ht="15.75" customHeight="1" x14ac:dyDescent="0.2">
      <c r="A11">
        <v>10</v>
      </c>
      <c r="B11" s="2">
        <v>46064.478807870371</v>
      </c>
      <c r="C11" s="3" t="s">
        <v>13</v>
      </c>
      <c r="D11" s="3">
        <v>7</v>
      </c>
      <c r="E11" s="3">
        <v>8</v>
      </c>
      <c r="F11" s="3">
        <v>6</v>
      </c>
      <c r="G11" s="3">
        <v>8</v>
      </c>
      <c r="H11" s="3">
        <v>9</v>
      </c>
      <c r="I11" s="3">
        <v>10</v>
      </c>
      <c r="J11" s="3">
        <v>7</v>
      </c>
      <c r="K11" s="3">
        <v>5</v>
      </c>
      <c r="L11" s="3" t="s">
        <v>12</v>
      </c>
      <c r="M11" s="3" t="s">
        <v>8</v>
      </c>
      <c r="N11" s="3" t="s">
        <v>9</v>
      </c>
      <c r="O11" s="4" t="s">
        <v>14</v>
      </c>
      <c r="P11" s="3" t="s">
        <v>9</v>
      </c>
      <c r="Q11" s="3" t="s">
        <v>9</v>
      </c>
      <c r="R11" s="3" t="s">
        <v>9</v>
      </c>
      <c r="S11" s="3" t="s">
        <v>9</v>
      </c>
      <c r="T11" s="3" t="s">
        <v>9</v>
      </c>
      <c r="U11" s="3" t="s">
        <v>10</v>
      </c>
      <c r="V11" s="4" t="s">
        <v>16</v>
      </c>
      <c r="W11" s="4" t="s">
        <v>16</v>
      </c>
      <c r="X11" s="3" t="s">
        <v>15</v>
      </c>
      <c r="Y11" s="3" t="s">
        <v>18</v>
      </c>
    </row>
    <row r="12" spans="1:25" ht="15.75" customHeight="1" x14ac:dyDescent="0.2">
      <c r="A12">
        <v>11</v>
      </c>
      <c r="B12" s="2">
        <v>46064.533645833333</v>
      </c>
      <c r="C12" s="4" t="s">
        <v>13</v>
      </c>
      <c r="D12" s="3">
        <v>8</v>
      </c>
      <c r="E12" s="3">
        <v>8</v>
      </c>
      <c r="F12" s="3">
        <v>6</v>
      </c>
      <c r="G12" s="3">
        <v>9</v>
      </c>
      <c r="H12" s="3">
        <v>10</v>
      </c>
      <c r="I12" s="3">
        <v>5</v>
      </c>
      <c r="J12" s="3">
        <v>7</v>
      </c>
      <c r="K12" s="3">
        <v>7</v>
      </c>
      <c r="L12" s="3" t="s">
        <v>12</v>
      </c>
      <c r="M12" s="3" t="s">
        <v>8</v>
      </c>
      <c r="N12" s="3" t="s">
        <v>9</v>
      </c>
      <c r="O12" s="4" t="s">
        <v>14</v>
      </c>
      <c r="P12" s="3" t="s">
        <v>9</v>
      </c>
      <c r="Q12" s="3" t="s">
        <v>9</v>
      </c>
      <c r="R12" s="3" t="s">
        <v>9</v>
      </c>
      <c r="S12" s="3" t="s">
        <v>9</v>
      </c>
      <c r="T12" s="3" t="s">
        <v>9</v>
      </c>
      <c r="U12" s="3" t="s">
        <v>10</v>
      </c>
      <c r="V12" s="4" t="s">
        <v>16</v>
      </c>
      <c r="W12" s="4" t="s">
        <v>16</v>
      </c>
      <c r="X12" s="4" t="s">
        <v>16</v>
      </c>
      <c r="Y12" s="4" t="s">
        <v>16</v>
      </c>
    </row>
    <row r="13" spans="1:25" ht="15.75" customHeight="1" x14ac:dyDescent="0.2">
      <c r="D13" s="3"/>
      <c r="E13" s="3"/>
    </row>
    <row r="14" spans="1:25" ht="15.75" customHeight="1" x14ac:dyDescent="0.2">
      <c r="D14" s="3"/>
    </row>
    <row r="15" spans="1:25" ht="15.75" customHeight="1" x14ac:dyDescent="0.2">
      <c r="D15" s="3"/>
    </row>
    <row r="16" spans="1:25" ht="15.75" customHeight="1" x14ac:dyDescent="0.2">
      <c r="D16" s="3"/>
    </row>
    <row r="17" spans="4:4" ht="15.75" customHeight="1" x14ac:dyDescent="0.2">
      <c r="D17" s="3"/>
    </row>
    <row r="18" spans="4:4" ht="15.75" customHeight="1" x14ac:dyDescent="0.2">
      <c r="D18" s="3"/>
    </row>
    <row r="19" spans="4:4" ht="15.75" customHeight="1" x14ac:dyDescent="0.2">
      <c r="D19" s="3"/>
    </row>
    <row r="20" spans="4:4" ht="15.75" customHeight="1" x14ac:dyDescent="0.2">
      <c r="D20" s="3"/>
    </row>
    <row r="21" spans="4:4" ht="15.75" customHeight="1" x14ac:dyDescent="0.2">
      <c r="D2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M4" sqref="M4"/>
    </sheetView>
  </sheetViews>
  <sheetFormatPr defaultRowHeight="12.75" x14ac:dyDescent="0.2"/>
  <cols>
    <col min="1" max="1" width="37.28515625" customWidth="1"/>
    <col min="3" max="9" width="1.7109375" customWidth="1"/>
    <col min="10" max="10" width="3" bestFit="1" customWidth="1"/>
    <col min="11" max="11" width="1.7109375" customWidth="1"/>
    <col min="12" max="13" width="3" bestFit="1" customWidth="1"/>
    <col min="16" max="25" width="2.7109375" customWidth="1"/>
    <col min="26" max="26" width="9" bestFit="1" customWidth="1"/>
    <col min="28" max="28" width="9" bestFit="1" customWidth="1"/>
    <col min="29" max="29" width="9.28515625" bestFit="1" customWidth="1"/>
  </cols>
  <sheetData>
    <row r="1" spans="1:29" ht="38.25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O1" s="7" t="s">
        <v>41</v>
      </c>
      <c r="P1" s="8">
        <v>1</v>
      </c>
      <c r="Q1" s="8">
        <v>2</v>
      </c>
      <c r="R1" s="8">
        <v>3</v>
      </c>
      <c r="S1" s="8">
        <v>4</v>
      </c>
      <c r="T1" s="8">
        <v>5</v>
      </c>
      <c r="U1" s="8">
        <v>6</v>
      </c>
      <c r="V1" s="8">
        <v>7</v>
      </c>
      <c r="W1" s="8">
        <v>8</v>
      </c>
      <c r="X1" s="8">
        <v>9</v>
      </c>
      <c r="Y1" s="8">
        <v>10</v>
      </c>
      <c r="Z1" s="8" t="s">
        <v>19</v>
      </c>
      <c r="AA1" s="9"/>
      <c r="AB1" s="10" t="s">
        <v>39</v>
      </c>
      <c r="AC1" s="10" t="s">
        <v>38</v>
      </c>
    </row>
    <row r="2" spans="1:29" ht="69" customHeight="1" x14ac:dyDescent="0.2">
      <c r="A2" s="6" t="str">
        <f>анкетування!D1</f>
        <v>Оцініть будь ласка наскільки Ви задоволені змістом освітньої програми по шкалі від 1 до 10 (1 - повністю незадоволений, 10 - задоволений на 100%)</v>
      </c>
      <c r="C2" s="3">
        <f>анкетування!D2</f>
        <v>10</v>
      </c>
      <c r="D2" s="3">
        <f>анкетування!D3</f>
        <v>7</v>
      </c>
      <c r="E2" s="3">
        <f>анкетування!D4</f>
        <v>7</v>
      </c>
      <c r="F2" s="3">
        <f>анкетування!D5</f>
        <v>8</v>
      </c>
      <c r="G2" s="3">
        <f>анкетування!D6</f>
        <v>9</v>
      </c>
      <c r="H2" s="3">
        <f>анкетування!D7</f>
        <v>8</v>
      </c>
      <c r="I2" s="3">
        <f>анкетування!D8</f>
        <v>7</v>
      </c>
      <c r="J2" s="3">
        <f>анкетування!D9</f>
        <v>7</v>
      </c>
      <c r="K2" s="3">
        <f>анкетування!D10</f>
        <v>8</v>
      </c>
      <c r="L2" s="3">
        <f>анкетування!D11</f>
        <v>7</v>
      </c>
      <c r="M2" s="3">
        <f>анкетування!D12</f>
        <v>8</v>
      </c>
      <c r="O2">
        <f>COUNTIF(C2:M2,"&gt;0")</f>
        <v>11</v>
      </c>
      <c r="P2">
        <f>COUNTIF(C2:M2, "=1" )</f>
        <v>0</v>
      </c>
      <c r="Q2">
        <f>COUNTIF(C2:M2, "=2" )</f>
        <v>0</v>
      </c>
      <c r="R2">
        <f>COUNTIF(C2:M2, "=3" )</f>
        <v>0</v>
      </c>
      <c r="S2">
        <f>COUNTIF(C2:M2, "=4" )</f>
        <v>0</v>
      </c>
      <c r="T2">
        <f>COUNTIF(C2:M2, "=5" )</f>
        <v>0</v>
      </c>
      <c r="U2">
        <f>COUNTIF(C2:M2, "=6" )</f>
        <v>0</v>
      </c>
      <c r="V2">
        <f>COUNTIF(C2:M2, "=7" )</f>
        <v>5</v>
      </c>
      <c r="W2">
        <f>COUNTIF(C2:M2, "=8" )</f>
        <v>4</v>
      </c>
      <c r="X2">
        <f>COUNTIF(C2:M2, "=9" )</f>
        <v>1</v>
      </c>
      <c r="Y2">
        <f>COUNTIF(C2:M2, "=10" )</f>
        <v>1</v>
      </c>
      <c r="Z2" s="12">
        <f>SUM(C2:M2)/O2</f>
        <v>7.8181818181818183</v>
      </c>
      <c r="AA2" s="11"/>
      <c r="AB2" s="11">
        <f>SUM(P2:S2)/O2</f>
        <v>0</v>
      </c>
      <c r="AC2" s="11">
        <f>SUM(T2:Y2)/O2</f>
        <v>1</v>
      </c>
    </row>
    <row r="3" spans="1:29" ht="67.900000000000006" customHeight="1" x14ac:dyDescent="0.2">
      <c r="A3" s="6" t="str">
        <f>анкетування!E1</f>
        <v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v>
      </c>
      <c r="C3">
        <f>анкетування!E2</f>
        <v>9</v>
      </c>
      <c r="D3" s="3">
        <f>анкетування!E3</f>
        <v>9</v>
      </c>
      <c r="E3" s="3">
        <f>анкетування!E4</f>
        <v>9</v>
      </c>
      <c r="F3" s="3">
        <f>анкетування!E5</f>
        <v>8</v>
      </c>
      <c r="G3" s="3">
        <f>анкетування!E6</f>
        <v>9</v>
      </c>
      <c r="H3" s="3">
        <f>анкетування!E7</f>
        <v>7</v>
      </c>
      <c r="I3" s="3">
        <f>анкетування!E8</f>
        <v>9</v>
      </c>
      <c r="J3" s="3">
        <f>анкетування!E9</f>
        <v>7</v>
      </c>
      <c r="K3" s="3">
        <f>анкетування!E10</f>
        <v>8</v>
      </c>
      <c r="L3" s="3">
        <f>анкетування!E11</f>
        <v>8</v>
      </c>
      <c r="M3" s="3">
        <f>анкетування!E12</f>
        <v>8</v>
      </c>
      <c r="O3">
        <f>COUNTIF(C3:M3,"&gt;0")</f>
        <v>11</v>
      </c>
      <c r="P3">
        <f>COUNTIF(C3:M3, "=1" )</f>
        <v>0</v>
      </c>
      <c r="Q3">
        <f>COUNTIF(C3:M3, "=2" )</f>
        <v>0</v>
      </c>
      <c r="R3">
        <f>COUNTIF(C3:M3, "=3" )</f>
        <v>0</v>
      </c>
      <c r="S3">
        <f>COUNTIF(C3:M3, "=4" )</f>
        <v>0</v>
      </c>
      <c r="T3">
        <f>COUNTIF(C3:M3, "=5" )</f>
        <v>0</v>
      </c>
      <c r="U3">
        <f>COUNTIF(C3:M3, "=6" )</f>
        <v>0</v>
      </c>
      <c r="V3">
        <f>COUNTIF(C3:M3, "=7" )</f>
        <v>2</v>
      </c>
      <c r="W3">
        <f>COUNTIF(C3:M3, "=8" )</f>
        <v>4</v>
      </c>
      <c r="X3">
        <f>COUNTIF(C3:M3, "=9" )</f>
        <v>5</v>
      </c>
      <c r="Y3">
        <f>COUNTIF(C3:M3, "=10" )</f>
        <v>0</v>
      </c>
      <c r="Z3" s="12">
        <f>SUM(C3:M3)/O3</f>
        <v>8.2727272727272734</v>
      </c>
      <c r="AA3" s="11"/>
      <c r="AB3" s="11">
        <f t="shared" ref="AB3:AB9" si="0">SUM(P3:S3)/O3</f>
        <v>0</v>
      </c>
      <c r="AC3" s="11">
        <f t="shared" ref="AC3:AC9" si="1">SUM(T3:Y3)/O3</f>
        <v>1</v>
      </c>
    </row>
    <row r="4" spans="1:29" ht="58.15" customHeight="1" x14ac:dyDescent="0.2">
      <c r="A4" s="6" t="str">
        <f>анкетування!F1</f>
        <v>Оцініть будь ласка доступність педагогічних методів викладачів (за десятибальною шкалою, де «1» - незадовільно, «10» - відмінно)</v>
      </c>
      <c r="C4">
        <f>анкетування!F2</f>
        <v>8</v>
      </c>
      <c r="D4" s="3">
        <f>анкетування!F3</f>
        <v>9</v>
      </c>
      <c r="E4" s="3">
        <f>анкетування!F4</f>
        <v>8</v>
      </c>
      <c r="F4" s="3">
        <f>анкетування!F5</f>
        <v>9</v>
      </c>
      <c r="G4" s="3">
        <f>анкетування!F6</f>
        <v>8</v>
      </c>
      <c r="H4" s="3">
        <f>анкетування!F7</f>
        <v>7</v>
      </c>
      <c r="I4" s="3">
        <f>анкетування!F8</f>
        <v>7</v>
      </c>
      <c r="J4" s="3">
        <f>анкетування!F9</f>
        <v>7</v>
      </c>
      <c r="K4" s="3">
        <f>анкетування!F10</f>
        <v>8</v>
      </c>
      <c r="L4" s="3">
        <f>анкетування!F11</f>
        <v>6</v>
      </c>
      <c r="M4" s="3">
        <f>анкетування!F12</f>
        <v>6</v>
      </c>
      <c r="O4">
        <f>COUNTIF(C4:M4,"&gt;0")</f>
        <v>11</v>
      </c>
      <c r="P4">
        <f>COUNTIF(C4:M4, "=1" )</f>
        <v>0</v>
      </c>
      <c r="Q4">
        <f>COUNTIF(C4:M4, "=2" )</f>
        <v>0</v>
      </c>
      <c r="R4">
        <f>COUNTIF(C4:M4, "=3" )</f>
        <v>0</v>
      </c>
      <c r="S4">
        <f>COUNTIF(C4:M4, "=4" )</f>
        <v>0</v>
      </c>
      <c r="T4">
        <f>COUNTIF(C4:M4, "=5" )</f>
        <v>0</v>
      </c>
      <c r="U4">
        <f>COUNTIF(C4:M4, "=6" )</f>
        <v>2</v>
      </c>
      <c r="V4">
        <f>COUNTIF(C4:M4, "=7" )</f>
        <v>3</v>
      </c>
      <c r="W4">
        <f>COUNTIF(C4:M4, "=8" )</f>
        <v>4</v>
      </c>
      <c r="X4">
        <f>COUNTIF(C4:M4, "=9" )</f>
        <v>2</v>
      </c>
      <c r="Y4">
        <f>COUNTIF(C4:M4, "=10" )</f>
        <v>0</v>
      </c>
      <c r="Z4" s="12">
        <f>SUM(C4:M4)/O4</f>
        <v>7.5454545454545459</v>
      </c>
      <c r="AA4" s="11"/>
      <c r="AB4" s="11">
        <f t="shared" si="0"/>
        <v>0</v>
      </c>
      <c r="AC4" s="11">
        <f t="shared" si="1"/>
        <v>1</v>
      </c>
    </row>
    <row r="5" spans="1:29" ht="56.45" customHeight="1" x14ac:dyDescent="0.2">
      <c r="A5" s="6" t="str">
        <f>анкетування!G1</f>
        <v>Оцініть будь ласка ефективність педагогічних методів викладачів (за десятибальною шкалою, де «1» - незадовільно, «10» - відмінно)</v>
      </c>
      <c r="C5">
        <f>анкетування!G2</f>
        <v>7</v>
      </c>
      <c r="D5" s="3">
        <f>анкетування!G3</f>
        <v>8</v>
      </c>
      <c r="E5" s="3">
        <f>анкетування!G4</f>
        <v>7</v>
      </c>
      <c r="F5" s="3">
        <f>анкетування!G5</f>
        <v>6</v>
      </c>
      <c r="G5" s="3">
        <f>анкетування!G6</f>
        <v>8</v>
      </c>
      <c r="H5" s="3">
        <f>анкетування!G7</f>
        <v>6</v>
      </c>
      <c r="I5" s="3">
        <f>анкетування!G8</f>
        <v>6</v>
      </c>
      <c r="J5" s="3">
        <f>анкетування!G9</f>
        <v>8</v>
      </c>
      <c r="K5" s="3">
        <f>анкетування!G10</f>
        <v>7</v>
      </c>
      <c r="L5" s="3">
        <f>анкетування!G11</f>
        <v>8</v>
      </c>
      <c r="M5" s="3">
        <f>анкетування!G12</f>
        <v>9</v>
      </c>
      <c r="O5">
        <f>COUNTIF(C5:M5,"&gt;0")</f>
        <v>11</v>
      </c>
      <c r="P5">
        <f>COUNTIF(C5:M5, "=1" )</f>
        <v>0</v>
      </c>
      <c r="Q5">
        <f>COUNTIF(C5:M5, "=2" )</f>
        <v>0</v>
      </c>
      <c r="R5">
        <f>COUNTIF(C5:M5, "=3" )</f>
        <v>0</v>
      </c>
      <c r="S5">
        <f>COUNTIF(C5:M5, "=4" )</f>
        <v>0</v>
      </c>
      <c r="T5">
        <f>COUNTIF(C5:M5, "=5" )</f>
        <v>0</v>
      </c>
      <c r="U5">
        <f>COUNTIF(C5:M5, "=6" )</f>
        <v>3</v>
      </c>
      <c r="V5">
        <f>COUNTIF(C5:M5, "=7" )</f>
        <v>3</v>
      </c>
      <c r="W5">
        <f>COUNTIF(C5:M5, "=8" )</f>
        <v>4</v>
      </c>
      <c r="X5">
        <f>COUNTIF(C5:M5, "=9" )</f>
        <v>1</v>
      </c>
      <c r="Y5">
        <f>COUNTIF(C5:M5, "=10" )</f>
        <v>0</v>
      </c>
      <c r="Z5" s="12">
        <f>SUM(C5:M5)/O5</f>
        <v>7.2727272727272725</v>
      </c>
      <c r="AA5" s="11"/>
      <c r="AB5" s="11">
        <f t="shared" si="0"/>
        <v>0</v>
      </c>
      <c r="AC5" s="11">
        <f t="shared" si="1"/>
        <v>1</v>
      </c>
    </row>
    <row r="6" spans="1:29" ht="66.599999999999994" customHeight="1" x14ac:dyDescent="0.2">
      <c r="A6" s="6" t="str">
        <f>анкетування!H1</f>
        <v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v>
      </c>
      <c r="C6">
        <f>анкетування!H2</f>
        <v>7</v>
      </c>
      <c r="D6" s="3">
        <f>анкетування!H3</f>
        <v>8</v>
      </c>
      <c r="E6" s="3">
        <f>анкетування!H4</f>
        <v>7</v>
      </c>
      <c r="F6" s="3">
        <f>анкетування!H5</f>
        <v>9</v>
      </c>
      <c r="G6" s="3">
        <f>анкетування!H6</f>
        <v>9</v>
      </c>
      <c r="H6" s="3">
        <f>анкетування!H7</f>
        <v>8</v>
      </c>
      <c r="I6" s="3">
        <f>анкетування!H8</f>
        <v>6</v>
      </c>
      <c r="J6" s="3">
        <f>анкетування!H9</f>
        <v>10</v>
      </c>
      <c r="K6" s="3">
        <f>анкетування!H10</f>
        <v>9</v>
      </c>
      <c r="L6" s="3">
        <f>анкетування!H11</f>
        <v>9</v>
      </c>
      <c r="M6" s="3">
        <f>анкетування!H12</f>
        <v>10</v>
      </c>
      <c r="O6">
        <f>COUNTIF(C6:M6,"&gt;0")</f>
        <v>11</v>
      </c>
      <c r="P6">
        <f>COUNTIF(C6:M6, "=1" )</f>
        <v>0</v>
      </c>
      <c r="Q6">
        <f>COUNTIF(C6:M6, "=2" )</f>
        <v>0</v>
      </c>
      <c r="R6">
        <f>COUNTIF(C6:M6, "=3" )</f>
        <v>0</v>
      </c>
      <c r="S6">
        <f>COUNTIF(C6:M6, "=4" )</f>
        <v>0</v>
      </c>
      <c r="T6">
        <f>COUNTIF(C6:M6, "=5" )</f>
        <v>0</v>
      </c>
      <c r="U6">
        <f>COUNTIF(C6:M6, "=6" )</f>
        <v>1</v>
      </c>
      <c r="V6">
        <f>COUNTIF(C6:M6, "=7" )</f>
        <v>2</v>
      </c>
      <c r="W6">
        <f>COUNTIF(C6:M6, "=8" )</f>
        <v>2</v>
      </c>
      <c r="X6">
        <f>COUNTIF(C6:M6, "=9" )</f>
        <v>4</v>
      </c>
      <c r="Y6">
        <f>COUNTIF(C6:M6, "=10" )</f>
        <v>2</v>
      </c>
      <c r="Z6" s="12">
        <f>SUM(C6:M6)/O6</f>
        <v>8.3636363636363633</v>
      </c>
      <c r="AA6" s="11"/>
      <c r="AB6" s="11">
        <f t="shared" si="0"/>
        <v>0</v>
      </c>
      <c r="AC6" s="11">
        <f t="shared" si="1"/>
        <v>1</v>
      </c>
    </row>
    <row r="7" spans="1:29" ht="51.75" customHeight="1" x14ac:dyDescent="0.2">
      <c r="A7" s="6" t="str">
        <f>анкетування!I1</f>
        <v>Оцініть будь ласка якість викладання лекційних матеріалів (за десятибальною шкалою, де «1» - незадовільно, «10» - відмінно)</v>
      </c>
      <c r="C7">
        <f>анкетування!I2</f>
        <v>6</v>
      </c>
      <c r="D7" s="3">
        <f>анкетування!I3</f>
        <v>9</v>
      </c>
      <c r="E7" s="3">
        <f>анкетування!I4</f>
        <v>9</v>
      </c>
      <c r="F7" s="3">
        <f>анкетування!I5</f>
        <v>7</v>
      </c>
      <c r="G7" s="3">
        <f>анкетування!I6</f>
        <v>8</v>
      </c>
      <c r="H7" s="3">
        <f>анкетування!I7</f>
        <v>8</v>
      </c>
      <c r="I7" s="3">
        <f>анкетування!I8</f>
        <v>8</v>
      </c>
      <c r="J7" s="3">
        <f>анкетування!I9</f>
        <v>7</v>
      </c>
      <c r="K7" s="3">
        <f>анкетування!I10</f>
        <v>8</v>
      </c>
      <c r="L7" s="3">
        <f>анкетування!I11</f>
        <v>10</v>
      </c>
      <c r="M7" s="3">
        <f>анкетування!I12</f>
        <v>5</v>
      </c>
      <c r="O7">
        <f>COUNTIF(C7:M7,"&gt;0")</f>
        <v>11</v>
      </c>
      <c r="P7">
        <f>COUNTIF(C7:M7, "=1" )</f>
        <v>0</v>
      </c>
      <c r="Q7">
        <f>COUNTIF(C7:M7, "=2" )</f>
        <v>0</v>
      </c>
      <c r="R7">
        <f>COUNTIF(C7:M7, "=3" )</f>
        <v>0</v>
      </c>
      <c r="S7">
        <f>COUNTIF(C7:M7, "=4" )</f>
        <v>0</v>
      </c>
      <c r="T7">
        <f>COUNTIF(C7:M7, "=5" )</f>
        <v>1</v>
      </c>
      <c r="U7">
        <f>COUNTIF(C7:M7, "=6" )</f>
        <v>1</v>
      </c>
      <c r="V7">
        <f>COUNTIF(C7:M7, "=7" )</f>
        <v>2</v>
      </c>
      <c r="W7">
        <f>COUNTIF(C7:M7, "=8" )</f>
        <v>4</v>
      </c>
      <c r="X7">
        <f>COUNTIF(C7:M7, "=9" )</f>
        <v>2</v>
      </c>
      <c r="Y7">
        <f>COUNTIF(C7:M7, "=10" )</f>
        <v>1</v>
      </c>
      <c r="Z7" s="12">
        <f>SUM(C7:M7)/O7</f>
        <v>7.7272727272727275</v>
      </c>
      <c r="AA7" s="11"/>
      <c r="AB7" s="11">
        <f t="shared" si="0"/>
        <v>0</v>
      </c>
      <c r="AC7" s="11">
        <f t="shared" si="1"/>
        <v>1</v>
      </c>
    </row>
    <row r="8" spans="1:29" ht="74.45" customHeight="1" x14ac:dyDescent="0.2">
      <c r="A8" s="6" t="str">
        <f>анкетування!J1</f>
        <v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v>
      </c>
      <c r="C8">
        <f>анкетування!J2</f>
        <v>6</v>
      </c>
      <c r="D8" s="3">
        <f>анкетування!J3</f>
        <v>10</v>
      </c>
      <c r="E8" s="3">
        <f>анкетування!J4</f>
        <v>10</v>
      </c>
      <c r="F8" s="3">
        <f>анкетування!J5</f>
        <v>7</v>
      </c>
      <c r="G8" s="3">
        <f>анкетування!J6</f>
        <v>7</v>
      </c>
      <c r="H8" s="3">
        <f>анкетування!J7</f>
        <v>7</v>
      </c>
      <c r="I8" s="3">
        <f>анкетування!J8</f>
        <v>8</v>
      </c>
      <c r="J8" s="3">
        <f>анкетування!J9</f>
        <v>8</v>
      </c>
      <c r="K8" s="3">
        <f>анкетування!J10</f>
        <v>7</v>
      </c>
      <c r="L8" s="3">
        <f>анкетування!J11</f>
        <v>7</v>
      </c>
      <c r="M8" s="3">
        <f>анкетування!J12</f>
        <v>7</v>
      </c>
      <c r="O8">
        <f>COUNTIF(C8:M8,"&gt;0")</f>
        <v>11</v>
      </c>
      <c r="P8">
        <f>COUNTIF(C8:M8, "=1" )</f>
        <v>0</v>
      </c>
      <c r="Q8">
        <f>COUNTIF(C8:M8, "=2" )</f>
        <v>0</v>
      </c>
      <c r="R8">
        <f>COUNTIF(C8:M8, "=3" )</f>
        <v>0</v>
      </c>
      <c r="S8">
        <f>COUNTIF(C8:M8, "=4" )</f>
        <v>0</v>
      </c>
      <c r="T8">
        <f>COUNTIF(C8:M8, "=5" )</f>
        <v>0</v>
      </c>
      <c r="U8">
        <f>COUNTIF(C8:M8, "=6" )</f>
        <v>1</v>
      </c>
      <c r="V8">
        <f>COUNTIF(C8:M8, "=7" )</f>
        <v>6</v>
      </c>
      <c r="W8">
        <f>COUNTIF(C8:M8, "=8" )</f>
        <v>2</v>
      </c>
      <c r="X8">
        <f>COUNTIF(C8:M8, "=9" )</f>
        <v>0</v>
      </c>
      <c r="Y8">
        <f>COUNTIF(C8:M8, "=10" )</f>
        <v>2</v>
      </c>
      <c r="Z8" s="12">
        <f>SUM(C8:M8)/O8</f>
        <v>7.6363636363636367</v>
      </c>
      <c r="AA8" s="11"/>
      <c r="AB8" s="11">
        <f t="shared" si="0"/>
        <v>0</v>
      </c>
      <c r="AC8" s="11">
        <f t="shared" si="1"/>
        <v>1</v>
      </c>
    </row>
    <row r="9" spans="1:29" ht="60" customHeight="1" x14ac:dyDescent="0.2">
      <c r="A9" s="6" t="str">
        <f>анкетування!K1</f>
        <v>Оцініть будь ласка якість проведення лабораторного практикуму (за десятибальною шкалою, де «1» - незадовільно, «10» - відмінно)</v>
      </c>
      <c r="C9">
        <f>анкетування!K2</f>
        <v>9</v>
      </c>
      <c r="D9" s="3">
        <f>анкетування!K3</f>
        <v>7</v>
      </c>
      <c r="E9" s="3">
        <f>анкетування!K4</f>
        <v>6</v>
      </c>
      <c r="F9" s="3">
        <f>анкетування!K5</f>
        <v>9</v>
      </c>
      <c r="G9" s="3">
        <f>анкетування!K6</f>
        <v>8</v>
      </c>
      <c r="H9" s="3">
        <f>анкетування!K7</f>
        <v>7</v>
      </c>
      <c r="I9" s="3">
        <f>анкетування!K8</f>
        <v>8</v>
      </c>
      <c r="J9" s="3">
        <f>анкетування!K9</f>
        <v>7</v>
      </c>
      <c r="K9" s="3">
        <f>анкетування!K11</f>
        <v>5</v>
      </c>
      <c r="L9" s="3">
        <f>анкетування!K12</f>
        <v>7</v>
      </c>
      <c r="M9" s="3">
        <f>анкетування!K12</f>
        <v>7</v>
      </c>
      <c r="O9">
        <f>COUNTIF(C9:M9,"&gt;0")</f>
        <v>11</v>
      </c>
      <c r="P9">
        <f>COUNTIF(C9:M9, "=1" )</f>
        <v>0</v>
      </c>
      <c r="Q9">
        <f>COUNTIF(C9:M9, "=2" )</f>
        <v>0</v>
      </c>
      <c r="R9">
        <f>COUNTIF(C9:M9, "=3" )</f>
        <v>0</v>
      </c>
      <c r="S9">
        <f>COUNTIF(C9:M9, "=4" )</f>
        <v>0</v>
      </c>
      <c r="T9">
        <f>COUNTIF(C9:M9, "=5" )</f>
        <v>1</v>
      </c>
      <c r="U9">
        <f>COUNTIF(C9:M9, "=6" )</f>
        <v>1</v>
      </c>
      <c r="V9">
        <f>COUNTIF(C9:M9, "=7" )</f>
        <v>5</v>
      </c>
      <c r="W9">
        <f>COUNTIF(C9:M9, "=8" )</f>
        <v>2</v>
      </c>
      <c r="X9">
        <f>COUNTIF(C9:M9, "=9" )</f>
        <v>2</v>
      </c>
      <c r="Y9">
        <f>COUNTIF(C9:M9, "=10" )</f>
        <v>0</v>
      </c>
      <c r="Z9" s="12">
        <f>SUM(C9:M9)/O9</f>
        <v>7.2727272727272725</v>
      </c>
      <c r="AA9" s="11"/>
      <c r="AB9" s="11">
        <f t="shared" si="0"/>
        <v>0</v>
      </c>
      <c r="AC9" s="11">
        <f t="shared" si="1"/>
        <v>1</v>
      </c>
    </row>
    <row r="11" spans="1:29" x14ac:dyDescent="0.2">
      <c r="Z11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T11" sqref="T11"/>
    </sheetView>
  </sheetViews>
  <sheetFormatPr defaultRowHeight="12.75" x14ac:dyDescent="0.2"/>
  <cols>
    <col min="1" max="1" width="52.5703125" customWidth="1"/>
    <col min="2" max="10" width="1.7109375" customWidth="1"/>
    <col min="11" max="12" width="3.42578125" customWidth="1"/>
  </cols>
  <sheetData>
    <row r="1" spans="1:17" ht="38.25" x14ac:dyDescent="0.2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7" t="s">
        <v>41</v>
      </c>
      <c r="N1" s="13" t="s">
        <v>9</v>
      </c>
      <c r="O1" s="13" t="s">
        <v>10</v>
      </c>
      <c r="P1" s="14" t="s">
        <v>20</v>
      </c>
      <c r="Q1" s="14" t="s">
        <v>21</v>
      </c>
    </row>
    <row r="2" spans="1:17" ht="25.5" x14ac:dyDescent="0.2">
      <c r="A2" s="6" t="str">
        <f>анкетування!L1</f>
        <v>Чи відповідає, на Ваш погляд, зміст навчальних дисциплін тенденціям розвитку галузі електроенергетики?</v>
      </c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  <c r="M2" s="15">
        <f>COUNTA(B2:L2)</f>
        <v>11</v>
      </c>
      <c r="N2" s="16">
        <f>COUNTIF(B2:L2,"Так")</f>
        <v>11</v>
      </c>
      <c r="O2" s="15">
        <f>COUNTIF(B2:L2,"Ні")</f>
        <v>0</v>
      </c>
      <c r="P2" s="17">
        <f>N2/M2*100</f>
        <v>100</v>
      </c>
      <c r="Q2" s="17">
        <f>O2/M2*100</f>
        <v>0</v>
      </c>
    </row>
    <row r="3" spans="1:17" ht="37.15" customHeight="1" x14ac:dyDescent="0.2">
      <c r="A3" s="6" t="str">
        <f>анкетування!M1</f>
        <v>Чи задоволені Ви переліком вибіркових дисциплін. Якщо ні, уточніть яких саме дисциплін чи розділів невистачало.</v>
      </c>
      <c r="B3" s="6" t="s">
        <v>8</v>
      </c>
      <c r="C3" s="6" t="s">
        <v>8</v>
      </c>
      <c r="D3" s="6" t="s">
        <v>8</v>
      </c>
      <c r="E3" s="6" t="s">
        <v>8</v>
      </c>
      <c r="F3" s="6" t="s">
        <v>8</v>
      </c>
      <c r="G3" s="6" t="s">
        <v>8</v>
      </c>
      <c r="H3" s="6" t="s">
        <v>8</v>
      </c>
      <c r="I3" s="6" t="s">
        <v>8</v>
      </c>
      <c r="J3" s="6" t="s">
        <v>8</v>
      </c>
      <c r="K3" s="6" t="s">
        <v>8</v>
      </c>
      <c r="L3" s="6" t="s">
        <v>8</v>
      </c>
      <c r="M3" s="15">
        <f>COUNTA(B3:L3)</f>
        <v>11</v>
      </c>
      <c r="N3" s="16">
        <f>COUNTIF(B3:L3,"Так, задоволений")</f>
        <v>0</v>
      </c>
      <c r="O3" s="15">
        <v>0</v>
      </c>
      <c r="P3" s="17">
        <f t="shared" ref="P3:P11" si="0">N3/M3*100</f>
        <v>0</v>
      </c>
      <c r="Q3" s="17">
        <f t="shared" ref="Q3:Q11" si="1">O3/M3*100</f>
        <v>0</v>
      </c>
    </row>
    <row r="4" spans="1:17" ht="82.15" customHeight="1" x14ac:dyDescent="0.2">
      <c r="A4" s="6" t="str">
        <f>анкетування!N1</f>
        <v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9</v>
      </c>
      <c r="J4" s="6" t="s">
        <v>9</v>
      </c>
      <c r="K4" s="6" t="s">
        <v>9</v>
      </c>
      <c r="L4" s="6" t="s">
        <v>9</v>
      </c>
      <c r="M4" s="15">
        <f>COUNTA(B4:L4)</f>
        <v>11</v>
      </c>
      <c r="N4" s="16">
        <v>11</v>
      </c>
      <c r="O4" s="15">
        <v>0</v>
      </c>
      <c r="P4" s="17">
        <f t="shared" si="0"/>
        <v>100</v>
      </c>
      <c r="Q4" s="17">
        <f t="shared" si="1"/>
        <v>0</v>
      </c>
    </row>
    <row r="5" spans="1:17" ht="49.9" customHeight="1" x14ac:dyDescent="0.2">
      <c r="A5" s="6" t="str">
        <f>анкетування!O1</f>
        <v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v>
      </c>
      <c r="B5" s="6" t="s">
        <v>14</v>
      </c>
      <c r="C5" s="6" t="str">
        <f>анкетування!$O2</f>
        <v>ні</v>
      </c>
      <c r="D5" s="6" t="str">
        <f>анкетування!$O2</f>
        <v>ні</v>
      </c>
      <c r="E5" s="6" t="str">
        <f>анкетування!$O2</f>
        <v>ні</v>
      </c>
      <c r="F5" s="6" t="str">
        <f>анкетування!$O2</f>
        <v>ні</v>
      </c>
      <c r="G5" s="6" t="str">
        <f>анкетування!$O2</f>
        <v>ні</v>
      </c>
      <c r="H5" s="6" t="str">
        <f>анкетування!$O2</f>
        <v>ні</v>
      </c>
      <c r="I5" s="6" t="str">
        <f>анкетування!$O2</f>
        <v>ні</v>
      </c>
      <c r="J5" s="6" t="str">
        <f>анкетування!$O2</f>
        <v>ні</v>
      </c>
      <c r="K5" s="6" t="str">
        <f>анкетування!$O2</f>
        <v>ні</v>
      </c>
      <c r="L5" s="6" t="str">
        <f>анкетування!$O2</f>
        <v>ні</v>
      </c>
      <c r="M5" s="15">
        <f>COUNTA(B5:L5)</f>
        <v>11</v>
      </c>
      <c r="N5" s="16">
        <v>11</v>
      </c>
      <c r="O5" s="15">
        <v>0</v>
      </c>
      <c r="P5" s="17">
        <f t="shared" si="0"/>
        <v>100</v>
      </c>
      <c r="Q5" s="17">
        <f t="shared" si="1"/>
        <v>0</v>
      </c>
    </row>
    <row r="6" spans="1:17" ht="37.9" customHeight="1" x14ac:dyDescent="0.2">
      <c r="A6" s="6" t="str">
        <f>анкетування!P1</f>
        <v>Чи відомі Вам процедури врегулювання конфліктних ситуацій, що діють в Університеті?</v>
      </c>
      <c r="B6" s="3" t="str">
        <f>анкетування!$P2</f>
        <v>Так</v>
      </c>
      <c r="C6" s="3" t="str">
        <f>анкетування!$P2</f>
        <v>Так</v>
      </c>
      <c r="D6" s="3" t="str">
        <f>анкетування!$P2</f>
        <v>Так</v>
      </c>
      <c r="E6" s="3" t="str">
        <f>анкетування!$P2</f>
        <v>Так</v>
      </c>
      <c r="F6" s="3" t="str">
        <f>анкетування!$P2</f>
        <v>Так</v>
      </c>
      <c r="G6" s="3" t="str">
        <f>анкетування!$P2</f>
        <v>Так</v>
      </c>
      <c r="H6" s="3" t="str">
        <f>анкетування!$P2</f>
        <v>Так</v>
      </c>
      <c r="I6" s="3" t="str">
        <f>анкетування!$P2</f>
        <v>Так</v>
      </c>
      <c r="J6" s="3" t="str">
        <f>анкетування!$P2</f>
        <v>Так</v>
      </c>
      <c r="K6" s="3" t="str">
        <f>анкетування!$P2</f>
        <v>Так</v>
      </c>
      <c r="L6" s="3" t="str">
        <f>анкетування!$P2</f>
        <v>Так</v>
      </c>
      <c r="M6" s="15">
        <f>COUNTA(B6:L6)</f>
        <v>11</v>
      </c>
      <c r="N6" s="16">
        <f>COUNTIF(B6:L6,"Так")</f>
        <v>11</v>
      </c>
      <c r="O6" s="15">
        <f>COUNTIF(B6:L6,"Ні")</f>
        <v>0</v>
      </c>
      <c r="P6" s="17">
        <f t="shared" si="0"/>
        <v>100</v>
      </c>
      <c r="Q6" s="17">
        <f t="shared" si="1"/>
        <v>0</v>
      </c>
    </row>
    <row r="7" spans="1:17" ht="30" customHeight="1" x14ac:dyDescent="0.2">
      <c r="A7" s="6" t="str">
        <f>анкетування!Q1</f>
        <v>Чи відомі Вам механізми повторного проходження контрольних заходів?</v>
      </c>
      <c r="B7" s="3" t="str">
        <f>анкетування!$Q2</f>
        <v>Так</v>
      </c>
      <c r="C7" s="3" t="str">
        <f>анкетування!$Q2</f>
        <v>Так</v>
      </c>
      <c r="D7" s="3" t="str">
        <f>анкетування!$Q2</f>
        <v>Так</v>
      </c>
      <c r="E7" s="3" t="str">
        <f>анкетування!$Q2</f>
        <v>Так</v>
      </c>
      <c r="F7" s="3" t="str">
        <f>анкетування!$Q2</f>
        <v>Так</v>
      </c>
      <c r="G7" s="3" t="str">
        <f>анкетування!$Q2</f>
        <v>Так</v>
      </c>
      <c r="H7" s="3" t="str">
        <f>анкетування!$Q2</f>
        <v>Так</v>
      </c>
      <c r="I7" s="3" t="str">
        <f>анкетування!$Q2</f>
        <v>Так</v>
      </c>
      <c r="J7" s="3" t="str">
        <f>анкетування!$Q2</f>
        <v>Так</v>
      </c>
      <c r="K7" s="3" t="str">
        <f>анкетування!$Q2</f>
        <v>Так</v>
      </c>
      <c r="L7" s="3" t="str">
        <f>анкетування!$Q2</f>
        <v>Так</v>
      </c>
      <c r="M7" s="15">
        <f>COUNTA(B7:L7)</f>
        <v>11</v>
      </c>
      <c r="N7" s="16">
        <f>COUNTIF(B7:L7,"Так")</f>
        <v>11</v>
      </c>
      <c r="O7" s="15">
        <f>COUNTIF(B7:L7,"Ні")</f>
        <v>0</v>
      </c>
      <c r="P7" s="17">
        <f t="shared" si="0"/>
        <v>100</v>
      </c>
      <c r="Q7" s="17">
        <f t="shared" si="1"/>
        <v>0</v>
      </c>
    </row>
    <row r="8" spans="1:17" ht="30" customHeight="1" x14ac:dyDescent="0.2">
      <c r="A8" s="6" t="str">
        <f>анкетування!R1</f>
        <v>Чи відомі Вам механізми оскарження результатів контрольних заходів?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9</v>
      </c>
      <c r="L8" s="3" t="s">
        <v>9</v>
      </c>
      <c r="M8" s="15">
        <f>COUNTA(B8:L8)</f>
        <v>11</v>
      </c>
      <c r="N8" s="16">
        <f>COUNTIF(B8:L8,"Так")</f>
        <v>11</v>
      </c>
      <c r="O8" s="15">
        <f>COUNTIF(B8:L8,"Ні")</f>
        <v>0</v>
      </c>
      <c r="P8" s="17">
        <f t="shared" ref="P8" si="2">N8/M8*100</f>
        <v>100</v>
      </c>
      <c r="Q8" s="17">
        <f t="shared" ref="Q8" si="3">O8/M8*100</f>
        <v>0</v>
      </c>
    </row>
    <row r="9" spans="1:17" ht="25.5" x14ac:dyDescent="0.2">
      <c r="A9" s="6" t="str">
        <f>анкетування!S1</f>
        <v>Чи відома Вам політика Університету щодо дотримання академічної доброчесності?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9</v>
      </c>
      <c r="I9" s="3" t="s">
        <v>9</v>
      </c>
      <c r="J9" s="3" t="s">
        <v>9</v>
      </c>
      <c r="K9" s="3" t="s">
        <v>9</v>
      </c>
      <c r="L9" s="3" t="s">
        <v>9</v>
      </c>
      <c r="M9" s="15">
        <f>COUNTA(B9:L9)</f>
        <v>11</v>
      </c>
      <c r="N9" s="16">
        <f>COUNTIF(B9:L9,"Так")</f>
        <v>11</v>
      </c>
      <c r="O9" s="15">
        <f>COUNTIF(B9:L9,"Ні")</f>
        <v>0</v>
      </c>
      <c r="P9" s="17">
        <f t="shared" si="0"/>
        <v>100</v>
      </c>
      <c r="Q9" s="17">
        <f t="shared" si="1"/>
        <v>0</v>
      </c>
    </row>
    <row r="10" spans="1:17" ht="45.6" customHeight="1" x14ac:dyDescent="0.2">
      <c r="A10" s="6" t="str">
        <f>анкетування!T1</f>
        <v>Чи використовують викладачі під  час проведення занять сучасні методи викладання (інтерактивні методи, тренінги, ділові ігри тощо)?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9</v>
      </c>
      <c r="I10" s="3" t="s">
        <v>9</v>
      </c>
      <c r="J10" s="3" t="s">
        <v>9</v>
      </c>
      <c r="K10" s="3" t="s">
        <v>9</v>
      </c>
      <c r="L10" s="3" t="s">
        <v>9</v>
      </c>
      <c r="M10" s="15">
        <f>COUNTA(B10:L10)</f>
        <v>11</v>
      </c>
      <c r="N10" s="16">
        <v>11</v>
      </c>
      <c r="O10" s="15">
        <f>COUNTIF(B10:L10,"Ні")</f>
        <v>0</v>
      </c>
      <c r="P10" s="17">
        <f t="shared" si="0"/>
        <v>100</v>
      </c>
      <c r="Q10" s="17">
        <f t="shared" si="1"/>
        <v>0</v>
      </c>
    </row>
    <row r="11" spans="1:17" ht="47.45" customHeight="1" x14ac:dyDescent="0.2">
      <c r="A11" s="6" t="str">
        <f>анкетування!U1</f>
        <v>Чи піддавалися Ви булінгу з боку викладачів, співробітників Університету або інших студентів? (інформацію можна деталізувати в полі "Інше")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  <c r="J11" s="3" t="s">
        <v>10</v>
      </c>
      <c r="K11" s="3" t="s">
        <v>10</v>
      </c>
      <c r="L11" s="3" t="s">
        <v>10</v>
      </c>
      <c r="M11" s="15">
        <f>COUNTA(B11:L11)</f>
        <v>11</v>
      </c>
      <c r="N11" s="16">
        <f>COUNTIF(B11:L11,"Так")</f>
        <v>0</v>
      </c>
      <c r="O11" s="15">
        <f>COUNTIF(B11:L11,"Ні")</f>
        <v>11</v>
      </c>
      <c r="P11" s="17">
        <f t="shared" si="0"/>
        <v>0</v>
      </c>
      <c r="Q11" s="17">
        <f t="shared" si="1"/>
        <v>100</v>
      </c>
    </row>
    <row r="12" spans="1:17" x14ac:dyDescent="0.2">
      <c r="A12" s="3"/>
    </row>
    <row r="13" spans="1:17" x14ac:dyDescent="0.2">
      <c r="A13" s="3"/>
    </row>
    <row r="14" spans="1:17" x14ac:dyDescent="0.2">
      <c r="A14" s="3"/>
    </row>
    <row r="15" spans="1:17" x14ac:dyDescent="0.2">
      <c r="A15" s="3"/>
    </row>
    <row r="16" spans="1:17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2026-08-13T07:41:54Z</dcterms:modified>
</cp:coreProperties>
</file>