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икладаЧ\Acred_M\Post_akred2026_04\ankety\"/>
    </mc:Choice>
  </mc:AlternateContent>
  <bookViews>
    <workbookView xWindow="0" yWindow="0" windowWidth="20490" windowHeight="7305"/>
  </bookViews>
  <sheets>
    <sheet name="анкетування" sheetId="1" r:id="rId1"/>
    <sheet name="від 1 до 10" sheetId="4" r:id="rId2"/>
  </sheets>
  <calcPr calcId="152511" iterateDelta="9.999999999999998E-4"/>
</workbook>
</file>

<file path=xl/calcChain.xml><?xml version="1.0" encoding="utf-8"?>
<calcChain xmlns="http://schemas.openxmlformats.org/spreadsheetml/2006/main">
  <c r="O10" i="4" l="1"/>
  <c r="AA10" i="4" s="1"/>
  <c r="P10" i="4"/>
  <c r="Q10" i="4"/>
  <c r="R10" i="4"/>
  <c r="S10" i="4"/>
  <c r="T10" i="4"/>
  <c r="U10" i="4"/>
  <c r="V10" i="4"/>
  <c r="W10" i="4"/>
  <c r="X10" i="4"/>
  <c r="Y10" i="4"/>
  <c r="AB10" i="4"/>
  <c r="O11" i="4"/>
  <c r="P11" i="4"/>
  <c r="Q11" i="4"/>
  <c r="R11" i="4"/>
  <c r="S11" i="4"/>
  <c r="T11" i="4"/>
  <c r="AB11" i="4" s="1"/>
  <c r="U11" i="4"/>
  <c r="V11" i="4"/>
  <c r="W11" i="4"/>
  <c r="X11" i="4"/>
  <c r="Y11" i="4"/>
  <c r="AA11" i="4"/>
  <c r="O12" i="4"/>
  <c r="AA12" i="4" s="1"/>
  <c r="P12" i="4"/>
  <c r="Q12" i="4"/>
  <c r="R12" i="4"/>
  <c r="S12" i="4"/>
  <c r="T12" i="4"/>
  <c r="U12" i="4"/>
  <c r="V12" i="4"/>
  <c r="W12" i="4"/>
  <c r="X12" i="4"/>
  <c r="Y12" i="4"/>
  <c r="AB12" i="4"/>
  <c r="O13" i="4"/>
  <c r="P13" i="4"/>
  <c r="Q13" i="4"/>
  <c r="R13" i="4"/>
  <c r="S13" i="4"/>
  <c r="T13" i="4"/>
  <c r="AB13" i="4" s="1"/>
  <c r="U13" i="4"/>
  <c r="V13" i="4"/>
  <c r="W13" i="4"/>
  <c r="X13" i="4"/>
  <c r="Y13" i="4"/>
  <c r="AA13" i="4"/>
  <c r="O14" i="4"/>
  <c r="AA14" i="4" s="1"/>
  <c r="P14" i="4"/>
  <c r="Q14" i="4"/>
  <c r="R14" i="4"/>
  <c r="S14" i="4"/>
  <c r="T14" i="4"/>
  <c r="U14" i="4"/>
  <c r="V14" i="4"/>
  <c r="W14" i="4"/>
  <c r="X14" i="4"/>
  <c r="Y14" i="4"/>
  <c r="AB14" i="4"/>
  <c r="O15" i="4"/>
  <c r="P15" i="4"/>
  <c r="Q15" i="4"/>
  <c r="R15" i="4"/>
  <c r="S15" i="4"/>
  <c r="T15" i="4"/>
  <c r="AB15" i="4" s="1"/>
  <c r="U15" i="4"/>
  <c r="V15" i="4"/>
  <c r="W15" i="4"/>
  <c r="X15" i="4"/>
  <c r="Y15" i="4"/>
  <c r="AA15" i="4"/>
  <c r="O16" i="4"/>
  <c r="AA16" i="4" s="1"/>
  <c r="P16" i="4"/>
  <c r="Q16" i="4"/>
  <c r="R16" i="4"/>
  <c r="S16" i="4"/>
  <c r="T16" i="4"/>
  <c r="U16" i="4"/>
  <c r="V16" i="4"/>
  <c r="W16" i="4"/>
  <c r="X16" i="4"/>
  <c r="Y16" i="4"/>
  <c r="AB16" i="4"/>
  <c r="N11" i="4"/>
  <c r="N12" i="4"/>
  <c r="N13" i="4"/>
  <c r="N14" i="4"/>
  <c r="N15" i="4"/>
  <c r="N16" i="4"/>
  <c r="N10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9" i="4"/>
  <c r="L9" i="4"/>
  <c r="L10" i="4"/>
  <c r="K10" i="4"/>
  <c r="J10" i="4"/>
  <c r="I10" i="4"/>
  <c r="H10" i="4"/>
  <c r="G10" i="4"/>
  <c r="F10" i="4"/>
  <c r="E10" i="4"/>
  <c r="D10" i="4"/>
  <c r="K11" i="4"/>
  <c r="J11" i="4"/>
  <c r="I11" i="4"/>
  <c r="H11" i="4"/>
  <c r="G11" i="4"/>
  <c r="F11" i="4"/>
  <c r="E11" i="4"/>
  <c r="D11" i="4"/>
  <c r="C16" i="4"/>
  <c r="C15" i="4"/>
  <c r="C14" i="4"/>
  <c r="C13" i="4"/>
  <c r="C12" i="4"/>
  <c r="C11" i="4"/>
  <c r="C10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G2" i="4" l="1"/>
  <c r="F2" i="4"/>
  <c r="E2" i="4"/>
  <c r="J9" i="4"/>
  <c r="I9" i="4"/>
  <c r="H9" i="4"/>
  <c r="G9" i="4"/>
  <c r="F9" i="4"/>
  <c r="E9" i="4"/>
  <c r="D9" i="4"/>
  <c r="C9" i="4"/>
  <c r="L8" i="4"/>
  <c r="K8" i="4"/>
  <c r="J8" i="4"/>
  <c r="I8" i="4"/>
  <c r="H8" i="4"/>
  <c r="G8" i="4"/>
  <c r="F8" i="4"/>
  <c r="E8" i="4"/>
  <c r="D8" i="4"/>
  <c r="C8" i="4"/>
  <c r="L7" i="4"/>
  <c r="K7" i="4"/>
  <c r="J7" i="4"/>
  <c r="I7" i="4"/>
  <c r="H7" i="4"/>
  <c r="G7" i="4"/>
  <c r="F7" i="4"/>
  <c r="E7" i="4"/>
  <c r="D7" i="4"/>
  <c r="C7" i="4"/>
  <c r="L6" i="4"/>
  <c r="K6" i="4"/>
  <c r="J6" i="4"/>
  <c r="I6" i="4"/>
  <c r="H6" i="4"/>
  <c r="G6" i="4"/>
  <c r="F6" i="4"/>
  <c r="E6" i="4"/>
  <c r="D6" i="4"/>
  <c r="C6" i="4"/>
  <c r="L5" i="4"/>
  <c r="K5" i="4"/>
  <c r="J5" i="4"/>
  <c r="I5" i="4"/>
  <c r="H5" i="4"/>
  <c r="G5" i="4"/>
  <c r="F5" i="4"/>
  <c r="E5" i="4"/>
  <c r="D5" i="4"/>
  <c r="C5" i="4"/>
  <c r="L4" i="4"/>
  <c r="K4" i="4"/>
  <c r="J4" i="4"/>
  <c r="I4" i="4"/>
  <c r="H4" i="4"/>
  <c r="G4" i="4"/>
  <c r="F4" i="4"/>
  <c r="E4" i="4"/>
  <c r="D4" i="4"/>
  <c r="C4" i="4"/>
  <c r="L3" i="4"/>
  <c r="K3" i="4"/>
  <c r="J3" i="4"/>
  <c r="I3" i="4"/>
  <c r="H3" i="4"/>
  <c r="G3" i="4"/>
  <c r="F3" i="4"/>
  <c r="E3" i="4"/>
  <c r="D3" i="4"/>
  <c r="C3" i="4"/>
  <c r="L2" i="4"/>
  <c r="K2" i="4"/>
  <c r="J2" i="4"/>
  <c r="I2" i="4"/>
  <c r="H2" i="4"/>
  <c r="D2" i="4"/>
  <c r="U9" i="4" l="1"/>
  <c r="Q9" i="4"/>
  <c r="N9" i="4"/>
  <c r="O9" i="4"/>
  <c r="Q2" i="4"/>
  <c r="W9" i="4"/>
  <c r="S9" i="4"/>
  <c r="X9" i="4"/>
  <c r="V9" i="4"/>
  <c r="T9" i="4"/>
  <c r="R9" i="4"/>
  <c r="P9" i="4"/>
  <c r="X3" i="4"/>
  <c r="X4" i="4"/>
  <c r="X5" i="4"/>
  <c r="X6" i="4"/>
  <c r="X7" i="4"/>
  <c r="X8" i="4"/>
  <c r="W3" i="4"/>
  <c r="W4" i="4"/>
  <c r="W5" i="4"/>
  <c r="W6" i="4"/>
  <c r="W7" i="4"/>
  <c r="W8" i="4"/>
  <c r="V3" i="4"/>
  <c r="V4" i="4"/>
  <c r="V5" i="4"/>
  <c r="V6" i="4"/>
  <c r="V7" i="4"/>
  <c r="V8" i="4"/>
  <c r="U3" i="4"/>
  <c r="U4" i="4"/>
  <c r="U5" i="4"/>
  <c r="U6" i="4"/>
  <c r="U7" i="4"/>
  <c r="U8" i="4"/>
  <c r="T3" i="4"/>
  <c r="T4" i="4"/>
  <c r="T5" i="4"/>
  <c r="T6" i="4"/>
  <c r="T7" i="4"/>
  <c r="T8" i="4"/>
  <c r="S3" i="4"/>
  <c r="S4" i="4"/>
  <c r="S5" i="4"/>
  <c r="S6" i="4"/>
  <c r="S7" i="4"/>
  <c r="S8" i="4"/>
  <c r="R3" i="4"/>
  <c r="R4" i="4"/>
  <c r="R5" i="4"/>
  <c r="R6" i="4"/>
  <c r="R7" i="4"/>
  <c r="R8" i="4"/>
  <c r="Q3" i="4"/>
  <c r="Q4" i="4"/>
  <c r="Q5" i="4"/>
  <c r="Q6" i="4"/>
  <c r="Q7" i="4"/>
  <c r="Q8" i="4"/>
  <c r="P3" i="4"/>
  <c r="P4" i="4"/>
  <c r="P5" i="4"/>
  <c r="P6" i="4"/>
  <c r="P7" i="4"/>
  <c r="P8" i="4"/>
  <c r="X2" i="4"/>
  <c r="W2" i="4"/>
  <c r="V2" i="4"/>
  <c r="U2" i="4"/>
  <c r="T2" i="4"/>
  <c r="S2" i="4"/>
  <c r="R2" i="4"/>
  <c r="P2" i="4"/>
  <c r="O2" i="4"/>
  <c r="O3" i="4"/>
  <c r="O4" i="4"/>
  <c r="O5" i="4"/>
  <c r="O6" i="4"/>
  <c r="O7" i="4"/>
  <c r="O8" i="4"/>
  <c r="N3" i="4"/>
  <c r="Y3" i="4" s="1"/>
  <c r="N4" i="4"/>
  <c r="N5" i="4"/>
  <c r="N6" i="4"/>
  <c r="N7" i="4"/>
  <c r="N8" i="4"/>
  <c r="N2" i="4"/>
  <c r="AB7" i="4" l="1"/>
  <c r="AA7" i="4"/>
  <c r="Y7" i="4"/>
  <c r="AB5" i="4"/>
  <c r="AA5" i="4"/>
  <c r="Y5" i="4"/>
  <c r="AB8" i="4"/>
  <c r="AA8" i="4"/>
  <c r="Y8" i="4"/>
  <c r="AB6" i="4"/>
  <c r="AA6" i="4"/>
  <c r="Y6" i="4"/>
  <c r="AB4" i="4"/>
  <c r="AA4" i="4"/>
  <c r="Y4" i="4"/>
  <c r="AB9" i="4"/>
  <c r="AA9" i="4"/>
  <c r="Y9" i="4"/>
  <c r="AA3" i="4"/>
  <c r="AB3" i="4"/>
  <c r="AA2" i="4"/>
  <c r="AB2" i="4"/>
  <c r="Y2" i="4"/>
</calcChain>
</file>

<file path=xl/sharedStrings.xml><?xml version="1.0" encoding="utf-8"?>
<sst xmlns="http://schemas.openxmlformats.org/spreadsheetml/2006/main" count="20" uniqueCount="20">
  <si>
    <t>Позначка часу</t>
  </si>
  <si>
    <t>Середнє</t>
  </si>
  <si>
    <t>≥5</t>
  </si>
  <si>
    <t>&lt;5</t>
  </si>
  <si>
    <t>К-сть відповідей</t>
  </si>
  <si>
    <t>Ви загалом задоволені рівнем підготовки випускників за ОП "Електричні станції"</t>
  </si>
  <si>
    <t>Рівень фахової підготовки випускників є достатнім?</t>
  </si>
  <si>
    <t>Випускники демонструють здатність до аналітичного мислення?</t>
  </si>
  <si>
    <t>Випускники здатні застосовувати теоретичні знання на практиці?</t>
  </si>
  <si>
    <t>Випускники володіють необхідними soft skills?</t>
  </si>
  <si>
    <t>Випускники готові до самостійного професійного розвитку?</t>
  </si>
  <si>
    <t>Випускники швидко адаптуються до вимог робочого середовища?</t>
  </si>
  <si>
    <t>Рівень професійної культури випускників є високим?</t>
  </si>
  <si>
    <t>Компетентності випускників відповідають потребам організації?</t>
  </si>
  <si>
    <t>Випускники здатні ефективно працювати в команді?</t>
  </si>
  <si>
    <t>Випускники демонструють відповідальність та доброчесність?</t>
  </si>
  <si>
    <t>Досвід міжнародного стажування є додатковою перевагою для фахівця?</t>
  </si>
  <si>
    <t>Освітня програма "Електричні станції"  кафедри відновлюваних джерел енергії відповідають вимогам ринку праці?</t>
  </si>
  <si>
    <t>Ви зацікавлені у подальшій співпраці з кафедрою відновлюваних джерел енергії за ОП "Електричні станції"?</t>
  </si>
  <si>
    <t>Ви готові рекомендувати випускників ОП "Електричні станції" кафедри  відновлюваних джерел енергії  для працевлаштування?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</si>
</sst>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4" fontId="0" fillId="0" borderId="0" xfId="0" applyNumberFormat="1" applyFont="1" applyAlignme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wrapText="1"/>
    </xf>
    <xf numFmtId="10" fontId="0" fillId="0" borderId="0" xfId="0" applyNumberFormat="1" applyFont="1" applyAlignment="1"/>
    <xf numFmtId="2" fontId="0" fillId="0" borderId="0" xfId="0" applyNumberFormat="1" applyFont="1" applyAlignment="1"/>
    <xf numFmtId="0" fontId="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20"/>
  <sheetViews>
    <sheetView tabSelected="1" topLeftCell="B1" zoomScale="70" zoomScaleNormal="70" workbookViewId="0">
      <pane ySplit="1" topLeftCell="A2" activePane="bottomLeft" state="frozen"/>
      <selection pane="bottomLeft" activeCell="B2" sqref="B2"/>
    </sheetView>
  </sheetViews>
  <sheetFormatPr defaultColWidth="12.7109375" defaultRowHeight="15.75" customHeight="1" x14ac:dyDescent="0.2"/>
  <cols>
    <col min="1" max="1" width="0" hidden="1" customWidth="1"/>
    <col min="2" max="2" width="18.85546875" customWidth="1"/>
    <col min="3" max="3" width="19.7109375" customWidth="1"/>
    <col min="4" max="16" width="18.85546875" customWidth="1"/>
  </cols>
  <sheetData>
    <row r="1" spans="1:18" ht="12.75" x14ac:dyDescent="0.2">
      <c r="B1" s="1" t="s">
        <v>0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/>
      <c r="I1" s="1" t="s">
        <v>10</v>
      </c>
      <c r="J1" s="1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17</v>
      </c>
      <c r="Q1" s="3" t="s">
        <v>18</v>
      </c>
      <c r="R1" s="3" t="s">
        <v>19</v>
      </c>
    </row>
    <row r="2" spans="1:18" ht="18.75" customHeight="1" x14ac:dyDescent="0.2">
      <c r="A2">
        <v>1</v>
      </c>
      <c r="B2" s="4">
        <v>45931.434652777774</v>
      </c>
      <c r="C2" s="3">
        <v>10</v>
      </c>
      <c r="D2" s="3">
        <v>10</v>
      </c>
      <c r="E2" s="3">
        <v>10</v>
      </c>
      <c r="F2" s="3">
        <v>10</v>
      </c>
      <c r="G2" s="3">
        <v>10</v>
      </c>
      <c r="H2" s="3">
        <v>10</v>
      </c>
      <c r="I2" s="3">
        <v>9</v>
      </c>
      <c r="J2">
        <v>9</v>
      </c>
      <c r="K2" s="3">
        <v>10</v>
      </c>
      <c r="L2" s="3">
        <v>8</v>
      </c>
      <c r="M2" s="3">
        <v>10</v>
      </c>
      <c r="N2" s="3">
        <v>10</v>
      </c>
      <c r="O2">
        <v>10</v>
      </c>
      <c r="P2" s="3">
        <v>10</v>
      </c>
      <c r="Q2" s="3">
        <v>10</v>
      </c>
    </row>
    <row r="3" spans="1:18" ht="12.75" x14ac:dyDescent="0.2">
      <c r="A3">
        <v>2</v>
      </c>
      <c r="B3" s="4">
        <v>45940.500891203701</v>
      </c>
      <c r="C3" s="3">
        <v>10</v>
      </c>
      <c r="D3" s="3">
        <v>10</v>
      </c>
      <c r="E3" s="3">
        <v>10</v>
      </c>
      <c r="F3" s="3">
        <v>10</v>
      </c>
      <c r="G3" s="3">
        <v>10</v>
      </c>
      <c r="H3" s="3">
        <v>10</v>
      </c>
      <c r="I3" s="3">
        <v>9</v>
      </c>
      <c r="J3" s="3">
        <v>7</v>
      </c>
      <c r="K3" s="3">
        <v>10</v>
      </c>
      <c r="L3" s="3">
        <v>10</v>
      </c>
      <c r="M3" s="3">
        <v>10</v>
      </c>
      <c r="N3" s="3">
        <v>10</v>
      </c>
      <c r="O3" s="3">
        <v>10</v>
      </c>
      <c r="P3" s="3">
        <v>10</v>
      </c>
      <c r="Q3" s="3">
        <v>9</v>
      </c>
    </row>
    <row r="4" spans="1:18" ht="15.75" customHeight="1" x14ac:dyDescent="0.2">
      <c r="A4">
        <v>3</v>
      </c>
      <c r="B4" s="4">
        <v>45972.924270833333</v>
      </c>
      <c r="C4" s="3">
        <v>10</v>
      </c>
      <c r="D4" s="3">
        <v>8</v>
      </c>
      <c r="E4" s="3">
        <v>8</v>
      </c>
      <c r="F4" s="3">
        <v>8</v>
      </c>
      <c r="G4" s="3">
        <v>8</v>
      </c>
      <c r="H4" s="3">
        <v>8</v>
      </c>
      <c r="I4" s="3">
        <v>8</v>
      </c>
      <c r="J4" s="3">
        <v>6</v>
      </c>
      <c r="K4" s="3">
        <v>8</v>
      </c>
      <c r="L4" s="3">
        <v>8</v>
      </c>
      <c r="M4" s="3">
        <v>8</v>
      </c>
      <c r="N4" s="3">
        <v>10</v>
      </c>
      <c r="O4" s="3">
        <v>9</v>
      </c>
      <c r="P4" s="3">
        <v>8</v>
      </c>
      <c r="Q4" s="3">
        <v>9</v>
      </c>
    </row>
    <row r="5" spans="1:18" ht="15.75" customHeight="1" x14ac:dyDescent="0.2">
      <c r="A5">
        <v>4</v>
      </c>
      <c r="B5" s="4">
        <v>45976.465405092589</v>
      </c>
      <c r="C5" s="3">
        <v>10</v>
      </c>
      <c r="D5" s="3">
        <v>10</v>
      </c>
      <c r="E5" s="3">
        <v>10</v>
      </c>
      <c r="F5" s="3">
        <v>10</v>
      </c>
      <c r="G5" s="3">
        <v>10</v>
      </c>
      <c r="H5" s="3">
        <v>10</v>
      </c>
      <c r="I5" s="3">
        <v>8</v>
      </c>
      <c r="J5" s="3">
        <v>9</v>
      </c>
      <c r="K5" s="3">
        <v>10</v>
      </c>
      <c r="L5" s="3">
        <v>10</v>
      </c>
      <c r="M5" s="3">
        <v>10</v>
      </c>
      <c r="N5" s="3">
        <v>10</v>
      </c>
      <c r="O5" s="3">
        <v>10</v>
      </c>
      <c r="P5" s="3">
        <v>10</v>
      </c>
      <c r="Q5" s="3">
        <v>10</v>
      </c>
    </row>
    <row r="6" spans="1:18" ht="15.75" customHeight="1" x14ac:dyDescent="0.2">
      <c r="A6">
        <v>5</v>
      </c>
      <c r="B6" s="4">
        <v>45978.71570601852</v>
      </c>
      <c r="C6" s="3">
        <v>9</v>
      </c>
      <c r="D6" s="3">
        <v>9</v>
      </c>
      <c r="E6" s="3">
        <v>9</v>
      </c>
      <c r="F6" s="3">
        <v>9</v>
      </c>
      <c r="G6" s="3">
        <v>9</v>
      </c>
      <c r="H6" s="3">
        <v>9</v>
      </c>
      <c r="I6" s="3">
        <v>9</v>
      </c>
      <c r="J6" s="3">
        <v>8</v>
      </c>
      <c r="K6" s="3">
        <v>9</v>
      </c>
      <c r="L6" s="3">
        <v>9</v>
      </c>
      <c r="M6" s="3">
        <v>9</v>
      </c>
      <c r="N6" s="3">
        <v>10</v>
      </c>
      <c r="O6" s="3">
        <v>9</v>
      </c>
      <c r="P6" s="3">
        <v>9</v>
      </c>
      <c r="Q6" s="3">
        <v>9</v>
      </c>
    </row>
    <row r="7" spans="1:18" ht="15.75" customHeight="1" x14ac:dyDescent="0.2">
      <c r="A7">
        <v>6</v>
      </c>
      <c r="B7" s="4">
        <v>45979.867581018516</v>
      </c>
      <c r="C7" s="3">
        <v>10</v>
      </c>
      <c r="D7" s="3">
        <v>10</v>
      </c>
      <c r="E7" s="3">
        <v>10</v>
      </c>
      <c r="F7" s="3">
        <v>10</v>
      </c>
      <c r="G7" s="3">
        <v>10</v>
      </c>
      <c r="H7" s="3">
        <v>10</v>
      </c>
      <c r="I7" s="3">
        <v>9</v>
      </c>
      <c r="J7" s="3">
        <v>7</v>
      </c>
      <c r="K7" s="3">
        <v>10</v>
      </c>
      <c r="L7" s="3">
        <v>10</v>
      </c>
      <c r="M7" s="3">
        <v>10</v>
      </c>
      <c r="N7" s="3">
        <v>10</v>
      </c>
      <c r="O7" s="3">
        <v>9</v>
      </c>
      <c r="P7" s="3">
        <v>10</v>
      </c>
      <c r="Q7" s="3">
        <v>10</v>
      </c>
    </row>
    <row r="8" spans="1:18" ht="15.75" customHeight="1" x14ac:dyDescent="0.2">
      <c r="A8">
        <v>7</v>
      </c>
      <c r="B8" s="2">
        <v>45981.447592592594</v>
      </c>
      <c r="C8" s="3">
        <v>10</v>
      </c>
      <c r="D8" s="3">
        <v>10</v>
      </c>
      <c r="E8" s="3">
        <v>10</v>
      </c>
      <c r="F8" s="3">
        <v>10</v>
      </c>
      <c r="G8" s="3">
        <v>10</v>
      </c>
      <c r="H8" s="3">
        <v>10</v>
      </c>
      <c r="I8" s="3">
        <v>9</v>
      </c>
      <c r="J8" s="3">
        <v>8</v>
      </c>
      <c r="K8" s="3">
        <v>10</v>
      </c>
      <c r="L8" s="3">
        <v>10</v>
      </c>
      <c r="M8" s="3">
        <v>10</v>
      </c>
      <c r="N8" s="3">
        <v>10</v>
      </c>
      <c r="O8" s="3">
        <v>10</v>
      </c>
      <c r="P8" s="3">
        <v>10</v>
      </c>
      <c r="Q8" s="3">
        <v>10</v>
      </c>
    </row>
    <row r="9" spans="1:18" ht="15.75" customHeight="1" x14ac:dyDescent="0.2">
      <c r="A9">
        <v>8</v>
      </c>
      <c r="B9" s="2">
        <v>45982.457326388889</v>
      </c>
      <c r="C9" s="3">
        <v>10</v>
      </c>
      <c r="D9" s="3">
        <v>10</v>
      </c>
      <c r="E9" s="3">
        <v>8</v>
      </c>
      <c r="F9" s="3">
        <v>9</v>
      </c>
      <c r="G9" s="3">
        <v>7</v>
      </c>
      <c r="H9" s="3">
        <v>7</v>
      </c>
      <c r="I9" s="3">
        <v>7</v>
      </c>
      <c r="J9" s="3">
        <v>7</v>
      </c>
      <c r="K9" s="3">
        <v>7</v>
      </c>
      <c r="L9" s="3">
        <v>8</v>
      </c>
      <c r="M9" s="3">
        <v>10</v>
      </c>
      <c r="N9" s="3">
        <v>10</v>
      </c>
      <c r="O9" s="3">
        <v>9</v>
      </c>
      <c r="P9" s="3">
        <v>10</v>
      </c>
      <c r="Q9" s="3">
        <v>9</v>
      </c>
    </row>
    <row r="10" spans="1:18" ht="15.75" customHeight="1" x14ac:dyDescent="0.2">
      <c r="A10">
        <v>9</v>
      </c>
      <c r="B10" s="2">
        <v>45986.881562499999</v>
      </c>
      <c r="C10" s="3">
        <v>9</v>
      </c>
      <c r="D10" s="3">
        <v>10</v>
      </c>
      <c r="E10" s="3">
        <v>10</v>
      </c>
      <c r="F10" s="3">
        <v>10</v>
      </c>
      <c r="G10" s="3">
        <v>10</v>
      </c>
      <c r="H10" s="3">
        <v>10</v>
      </c>
      <c r="I10" s="3">
        <v>9</v>
      </c>
      <c r="J10" s="3">
        <v>10</v>
      </c>
      <c r="K10" s="3">
        <v>10</v>
      </c>
      <c r="L10" s="3">
        <v>10</v>
      </c>
      <c r="M10" s="3">
        <v>10</v>
      </c>
      <c r="N10" s="3">
        <v>10</v>
      </c>
      <c r="O10" s="3">
        <v>10</v>
      </c>
      <c r="P10" s="3">
        <v>10</v>
      </c>
      <c r="Q10" s="3">
        <v>10</v>
      </c>
    </row>
    <row r="11" spans="1:18" ht="15.75" customHeight="1" x14ac:dyDescent="0.2">
      <c r="A11">
        <v>10</v>
      </c>
      <c r="B11" s="2">
        <v>45997.478807870371</v>
      </c>
      <c r="C11" s="3">
        <v>10</v>
      </c>
      <c r="D11" s="3">
        <v>10</v>
      </c>
      <c r="E11" s="3">
        <v>10</v>
      </c>
      <c r="F11" s="3">
        <v>10</v>
      </c>
      <c r="G11" s="3">
        <v>10</v>
      </c>
      <c r="H11" s="3">
        <v>10</v>
      </c>
      <c r="I11" s="3">
        <v>9</v>
      </c>
      <c r="J11" s="3">
        <v>7</v>
      </c>
      <c r="K11" s="3">
        <v>10</v>
      </c>
      <c r="L11" s="3">
        <v>8</v>
      </c>
      <c r="M11" s="3">
        <v>10</v>
      </c>
      <c r="N11" s="3">
        <v>10</v>
      </c>
      <c r="O11" s="3">
        <v>10</v>
      </c>
      <c r="P11" s="3">
        <v>10</v>
      </c>
      <c r="Q11" s="3">
        <v>10</v>
      </c>
    </row>
    <row r="12" spans="1:18" ht="15.75" customHeight="1" x14ac:dyDescent="0.2">
      <c r="C12" s="3"/>
      <c r="D12" s="3"/>
    </row>
    <row r="13" spans="1:18" ht="15.75" customHeight="1" x14ac:dyDescent="0.2">
      <c r="C13" s="3"/>
    </row>
    <row r="14" spans="1:18" ht="15.75" customHeight="1" x14ac:dyDescent="0.2">
      <c r="C14" s="3"/>
    </row>
    <row r="15" spans="1:18" ht="15.75" customHeight="1" x14ac:dyDescent="0.2">
      <c r="C15" s="3"/>
    </row>
    <row r="16" spans="1:18" ht="15.75" customHeight="1" x14ac:dyDescent="0.2">
      <c r="C16" s="3"/>
    </row>
    <row r="17" spans="3:3" ht="15.75" customHeight="1" x14ac:dyDescent="0.2">
      <c r="C17" s="3"/>
    </row>
    <row r="18" spans="3:3" ht="15.75" customHeight="1" x14ac:dyDescent="0.2">
      <c r="C18" s="3"/>
    </row>
    <row r="19" spans="3:3" ht="15.75" customHeight="1" x14ac:dyDescent="0.2">
      <c r="C19" s="3"/>
    </row>
    <row r="20" spans="3:3" ht="15.75" customHeight="1" x14ac:dyDescent="0.2">
      <c r="C2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AB16" sqref="AB16"/>
    </sheetView>
  </sheetViews>
  <sheetFormatPr defaultRowHeight="12.75" x14ac:dyDescent="0.2"/>
  <cols>
    <col min="1" max="1" width="37.28515625" customWidth="1"/>
    <col min="3" max="11" width="3" bestFit="1" customWidth="1"/>
    <col min="12" max="12" width="4.28515625" customWidth="1"/>
    <col min="15" max="24" width="2.7109375" customWidth="1"/>
    <col min="25" max="25" width="9" bestFit="1" customWidth="1"/>
    <col min="27" max="27" width="9" bestFit="1" customWidth="1"/>
    <col min="28" max="28" width="9.28515625" bestFit="1" customWidth="1"/>
  </cols>
  <sheetData>
    <row r="1" spans="1:28" ht="38.25" x14ac:dyDescent="0.2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N1" s="6" t="s">
        <v>4</v>
      </c>
      <c r="O1" s="7">
        <v>1</v>
      </c>
      <c r="P1" s="7">
        <v>2</v>
      </c>
      <c r="Q1" s="7">
        <v>3</v>
      </c>
      <c r="R1" s="7">
        <v>4</v>
      </c>
      <c r="S1" s="7">
        <v>5</v>
      </c>
      <c r="T1" s="7">
        <v>6</v>
      </c>
      <c r="U1" s="7">
        <v>7</v>
      </c>
      <c r="V1" s="7">
        <v>8</v>
      </c>
      <c r="W1" s="7">
        <v>9</v>
      </c>
      <c r="X1" s="7">
        <v>10</v>
      </c>
      <c r="Y1" s="7" t="s">
        <v>1</v>
      </c>
      <c r="Z1" s="8"/>
      <c r="AA1" s="9" t="s">
        <v>3</v>
      </c>
      <c r="AB1" s="9" t="s">
        <v>2</v>
      </c>
    </row>
    <row r="2" spans="1:28" ht="69" customHeight="1" x14ac:dyDescent="0.2">
      <c r="A2" s="5" t="str">
        <f>анкетування!C1</f>
        <v>Ви загалом задоволені рівнем підготовки випускників за ОП "Електричні станції"</v>
      </c>
      <c r="C2" s="3">
        <v>10</v>
      </c>
      <c r="D2" s="3">
        <f>анкетування!C3</f>
        <v>10</v>
      </c>
      <c r="E2" s="3">
        <f>анкетування!C4</f>
        <v>10</v>
      </c>
      <c r="F2" s="3">
        <f>анкетування!C5</f>
        <v>10</v>
      </c>
      <c r="G2" s="3">
        <f>анкетування!C6</f>
        <v>9</v>
      </c>
      <c r="H2" s="3">
        <f>анкетування!C7</f>
        <v>10</v>
      </c>
      <c r="I2" s="3">
        <f>анкетування!C8</f>
        <v>10</v>
      </c>
      <c r="J2" s="3">
        <f>анкетування!C9</f>
        <v>10</v>
      </c>
      <c r="K2" s="3">
        <f>анкетування!C10</f>
        <v>9</v>
      </c>
      <c r="L2" s="3">
        <f>анкетування!C11</f>
        <v>10</v>
      </c>
      <c r="N2">
        <f>COUNTIF(C2:L2,"&gt;0")</f>
        <v>10</v>
      </c>
      <c r="O2">
        <f>COUNTIF(C2:L2, "=1" )</f>
        <v>0</v>
      </c>
      <c r="P2">
        <f>COUNTIF(C2:L2, "=2" )</f>
        <v>0</v>
      </c>
      <c r="Q2">
        <f>COUNTIF(C2:L2, "=3" )</f>
        <v>0</v>
      </c>
      <c r="R2">
        <f>COUNTIF(C2:L2, "=4" )</f>
        <v>0</v>
      </c>
      <c r="S2">
        <f>COUNTIF(C2:L2, "=5" )</f>
        <v>0</v>
      </c>
      <c r="T2">
        <f>COUNTIF(C2:L2, "=6" )</f>
        <v>0</v>
      </c>
      <c r="U2">
        <f>COUNTIF(C2:L2, "=7" )</f>
        <v>0</v>
      </c>
      <c r="V2">
        <f>COUNTIF(C2:L2, "=8" )</f>
        <v>0</v>
      </c>
      <c r="W2">
        <f>COUNTIF(C2:L2, "=9" )</f>
        <v>2</v>
      </c>
      <c r="X2">
        <f>COUNTIF(C2:L2, "=10" )</f>
        <v>8</v>
      </c>
      <c r="Y2" s="11">
        <f>SUM(C2:L2)/N2</f>
        <v>9.8000000000000007</v>
      </c>
      <c r="Z2" s="10"/>
      <c r="AA2" s="10">
        <f>SUM(O2:R2)/N2</f>
        <v>0</v>
      </c>
      <c r="AB2" s="10">
        <f>SUM(S2:X2)/N2</f>
        <v>1</v>
      </c>
    </row>
    <row r="3" spans="1:28" ht="67.900000000000006" customHeight="1" x14ac:dyDescent="0.2">
      <c r="A3" s="5" t="str">
        <f>анкетування!D1</f>
        <v>Рівень фахової підготовки випускників є достатнім?</v>
      </c>
      <c r="C3">
        <f>анкетування!D2</f>
        <v>10</v>
      </c>
      <c r="D3" s="3">
        <f>анкетування!D3</f>
        <v>10</v>
      </c>
      <c r="E3" s="3">
        <f>анкетування!D4</f>
        <v>8</v>
      </c>
      <c r="F3" s="3">
        <f>анкетування!D5</f>
        <v>10</v>
      </c>
      <c r="G3" s="3">
        <f>анкетування!D6</f>
        <v>9</v>
      </c>
      <c r="H3" s="3">
        <f>анкетування!D7</f>
        <v>10</v>
      </c>
      <c r="I3" s="3">
        <f>анкетування!D8</f>
        <v>10</v>
      </c>
      <c r="J3" s="3">
        <f>анкетування!D9</f>
        <v>10</v>
      </c>
      <c r="K3" s="3">
        <f>анкетування!D10</f>
        <v>10</v>
      </c>
      <c r="L3" s="3">
        <f>анкетування!D11</f>
        <v>10</v>
      </c>
      <c r="N3">
        <f>COUNTIF(C3:L3,"&gt;0")</f>
        <v>10</v>
      </c>
      <c r="O3">
        <f>COUNTIF(C3:L3, "=1" )</f>
        <v>0</v>
      </c>
      <c r="P3">
        <f>COUNTIF(C3:L3, "=2" )</f>
        <v>0</v>
      </c>
      <c r="Q3">
        <f>COUNTIF(C3:L3, "=3" )</f>
        <v>0</v>
      </c>
      <c r="R3">
        <f>COUNTIF(C3:L3, "=4" )</f>
        <v>0</v>
      </c>
      <c r="S3">
        <f>COUNTIF(C3:L3, "=5" )</f>
        <v>0</v>
      </c>
      <c r="T3">
        <f>COUNTIF(C3:L3, "=6" )</f>
        <v>0</v>
      </c>
      <c r="U3">
        <f>COUNTIF(C3:L3, "=7" )</f>
        <v>0</v>
      </c>
      <c r="V3">
        <f>COUNTIF(C3:L3, "=8" )</f>
        <v>1</v>
      </c>
      <c r="W3">
        <f>COUNTIF(C3:L3, "=9" )</f>
        <v>1</v>
      </c>
      <c r="X3">
        <f>COUNTIF(C3:L3, "=10" )</f>
        <v>8</v>
      </c>
      <c r="Y3" s="11">
        <f>SUM(C3:L3)/N3</f>
        <v>9.6999999999999993</v>
      </c>
      <c r="Z3" s="10"/>
      <c r="AA3" s="10">
        <f t="shared" ref="AA3:AA9" si="0">SUM(O3:R3)/N3</f>
        <v>0</v>
      </c>
      <c r="AB3" s="10">
        <f t="shared" ref="AB3:AB9" si="1">SUM(S3:X3)/N3</f>
        <v>1</v>
      </c>
    </row>
    <row r="4" spans="1:28" ht="58.15" customHeight="1" x14ac:dyDescent="0.2">
      <c r="A4" s="5" t="str">
        <f>анкетування!E1</f>
        <v>Випускники демонструють здатність до аналітичного мислення?</v>
      </c>
      <c r="C4">
        <f>анкетування!E2</f>
        <v>10</v>
      </c>
      <c r="D4" s="3">
        <f>анкетування!E3</f>
        <v>10</v>
      </c>
      <c r="E4" s="3">
        <f>анкетування!E4</f>
        <v>8</v>
      </c>
      <c r="F4" s="3">
        <f>анкетування!E5</f>
        <v>10</v>
      </c>
      <c r="G4" s="3">
        <f>анкетування!E6</f>
        <v>9</v>
      </c>
      <c r="H4" s="3">
        <f>анкетування!E7</f>
        <v>10</v>
      </c>
      <c r="I4" s="3">
        <f>анкетування!E8</f>
        <v>10</v>
      </c>
      <c r="J4" s="3">
        <f>анкетування!E9</f>
        <v>8</v>
      </c>
      <c r="K4" s="3">
        <f>анкетування!E10</f>
        <v>10</v>
      </c>
      <c r="L4" s="3">
        <f>анкетування!E11</f>
        <v>10</v>
      </c>
      <c r="N4">
        <f>COUNTIF(C4:L4,"&gt;0")</f>
        <v>10</v>
      </c>
      <c r="O4">
        <f>COUNTIF(C4:L4, "=1" )</f>
        <v>0</v>
      </c>
      <c r="P4">
        <f>COUNTIF(C4:L4, "=2" )</f>
        <v>0</v>
      </c>
      <c r="Q4">
        <f>COUNTIF(C4:L4, "=3" )</f>
        <v>0</v>
      </c>
      <c r="R4">
        <f>COUNTIF(C4:L4, "=4" )</f>
        <v>0</v>
      </c>
      <c r="S4">
        <f>COUNTIF(C4:L4, "=5" )</f>
        <v>0</v>
      </c>
      <c r="T4">
        <f>COUNTIF(C4:L4, "=6" )</f>
        <v>0</v>
      </c>
      <c r="U4">
        <f>COUNTIF(C4:L4, "=7" )</f>
        <v>0</v>
      </c>
      <c r="V4">
        <f>COUNTIF(C4:L4, "=8" )</f>
        <v>2</v>
      </c>
      <c r="W4">
        <f>COUNTIF(C4:L4, "=9" )</f>
        <v>1</v>
      </c>
      <c r="X4">
        <f>COUNTIF(C4:L4, "=10" )</f>
        <v>7</v>
      </c>
      <c r="Y4" s="11">
        <f>SUM(C4:L4)/N4</f>
        <v>9.5</v>
      </c>
      <c r="Z4" s="10"/>
      <c r="AA4" s="10">
        <f t="shared" si="0"/>
        <v>0</v>
      </c>
      <c r="AB4" s="10">
        <f t="shared" si="1"/>
        <v>1</v>
      </c>
    </row>
    <row r="5" spans="1:28" ht="56.45" customHeight="1" x14ac:dyDescent="0.2">
      <c r="A5" s="5" t="str">
        <f>анкетування!F1</f>
        <v>Випускники здатні застосовувати теоретичні знання на практиці?</v>
      </c>
      <c r="C5">
        <f>анкетування!F2</f>
        <v>10</v>
      </c>
      <c r="D5" s="3">
        <f>анкетування!F3</f>
        <v>10</v>
      </c>
      <c r="E5" s="3">
        <f>анкетування!F4</f>
        <v>8</v>
      </c>
      <c r="F5" s="3">
        <f>анкетування!F5</f>
        <v>10</v>
      </c>
      <c r="G5" s="3">
        <f>анкетування!F6</f>
        <v>9</v>
      </c>
      <c r="H5" s="3">
        <f>анкетування!F7</f>
        <v>10</v>
      </c>
      <c r="I5" s="3">
        <f>анкетування!F8</f>
        <v>10</v>
      </c>
      <c r="J5" s="3">
        <f>анкетування!F9</f>
        <v>9</v>
      </c>
      <c r="K5" s="3">
        <f>анкетування!F10</f>
        <v>10</v>
      </c>
      <c r="L5" s="3">
        <f>анкетування!F11</f>
        <v>10</v>
      </c>
      <c r="N5">
        <f>COUNTIF(C5:L5,"&gt;0")</f>
        <v>10</v>
      </c>
      <c r="O5">
        <f>COUNTIF(C5:L5, "=1" )</f>
        <v>0</v>
      </c>
      <c r="P5">
        <f>COUNTIF(C5:L5, "=2" )</f>
        <v>0</v>
      </c>
      <c r="Q5">
        <f>COUNTIF(C5:L5, "=3" )</f>
        <v>0</v>
      </c>
      <c r="R5">
        <f>COUNTIF(C5:L5, "=4" )</f>
        <v>0</v>
      </c>
      <c r="S5">
        <f>COUNTIF(C5:L5, "=5" )</f>
        <v>0</v>
      </c>
      <c r="T5">
        <f>COUNTIF(C5:L5, "=6" )</f>
        <v>0</v>
      </c>
      <c r="U5">
        <f>COUNTIF(C5:L5, "=7" )</f>
        <v>0</v>
      </c>
      <c r="V5">
        <f>COUNTIF(C5:L5, "=8" )</f>
        <v>1</v>
      </c>
      <c r="W5">
        <f>COUNTIF(C5:L5, "=9" )</f>
        <v>2</v>
      </c>
      <c r="X5">
        <f>COUNTIF(C5:L5, "=10" )</f>
        <v>7</v>
      </c>
      <c r="Y5" s="11">
        <f>SUM(C5:L5)/N5</f>
        <v>9.6</v>
      </c>
      <c r="Z5" s="10"/>
      <c r="AA5" s="10">
        <f t="shared" si="0"/>
        <v>0</v>
      </c>
      <c r="AB5" s="10">
        <f t="shared" si="1"/>
        <v>1</v>
      </c>
    </row>
    <row r="6" spans="1:28" ht="66.599999999999994" customHeight="1" x14ac:dyDescent="0.2">
      <c r="A6" s="5" t="str">
        <f>анкетування!G1</f>
        <v>Випускники володіють необхідними soft skills?</v>
      </c>
      <c r="C6">
        <f>анкетування!G2</f>
        <v>10</v>
      </c>
      <c r="D6" s="3">
        <f>анкетування!G3</f>
        <v>10</v>
      </c>
      <c r="E6" s="3">
        <f>анкетування!G4</f>
        <v>8</v>
      </c>
      <c r="F6" s="3">
        <f>анкетування!G5</f>
        <v>10</v>
      </c>
      <c r="G6" s="3">
        <f>анкетування!G6</f>
        <v>9</v>
      </c>
      <c r="H6" s="3">
        <f>анкетування!G7</f>
        <v>10</v>
      </c>
      <c r="I6" s="3">
        <f>анкетування!G8</f>
        <v>10</v>
      </c>
      <c r="J6" s="3">
        <f>анкетування!G9</f>
        <v>7</v>
      </c>
      <c r="K6" s="3">
        <f>анкетування!G10</f>
        <v>10</v>
      </c>
      <c r="L6" s="3">
        <f>анкетування!G11</f>
        <v>10</v>
      </c>
      <c r="N6">
        <f>COUNTIF(C6:L6,"&gt;0")</f>
        <v>10</v>
      </c>
      <c r="O6">
        <f>COUNTIF(C6:L6, "=1" )</f>
        <v>0</v>
      </c>
      <c r="P6">
        <f>COUNTIF(C6:L6, "=2" )</f>
        <v>0</v>
      </c>
      <c r="Q6">
        <f>COUNTIF(C6:L6, "=3" )</f>
        <v>0</v>
      </c>
      <c r="R6">
        <f>COUNTIF(C6:L6, "=4" )</f>
        <v>0</v>
      </c>
      <c r="S6">
        <f>COUNTIF(C6:L6, "=5" )</f>
        <v>0</v>
      </c>
      <c r="T6">
        <f>COUNTIF(C6:L6, "=6" )</f>
        <v>0</v>
      </c>
      <c r="U6">
        <f>COUNTIF(C6:L6, "=7" )</f>
        <v>1</v>
      </c>
      <c r="V6">
        <f>COUNTIF(C6:L6, "=8" )</f>
        <v>1</v>
      </c>
      <c r="W6">
        <f>COUNTIF(C6:L6, "=9" )</f>
        <v>1</v>
      </c>
      <c r="X6">
        <f>COUNTIF(C6:L6, "=10" )</f>
        <v>7</v>
      </c>
      <c r="Y6" s="11">
        <f>SUM(C6:L6)/N6</f>
        <v>9.4</v>
      </c>
      <c r="Z6" s="10"/>
      <c r="AA6" s="10">
        <f t="shared" si="0"/>
        <v>0</v>
      </c>
      <c r="AB6" s="10">
        <f t="shared" si="1"/>
        <v>1</v>
      </c>
    </row>
    <row r="7" spans="1:28" ht="51.75" customHeight="1" x14ac:dyDescent="0.2">
      <c r="A7" s="5" t="str">
        <f>анкетування!I1</f>
        <v>Випускники готові до самостійного професійного розвитку?</v>
      </c>
      <c r="C7">
        <f>анкетування!H2</f>
        <v>10</v>
      </c>
      <c r="D7" s="3">
        <f>анкетування!H3</f>
        <v>10</v>
      </c>
      <c r="E7" s="3">
        <f>анкетування!H4</f>
        <v>8</v>
      </c>
      <c r="F7" s="3">
        <f>анкетування!H5</f>
        <v>10</v>
      </c>
      <c r="G7" s="3">
        <f>анкетування!H6</f>
        <v>9</v>
      </c>
      <c r="H7" s="3">
        <f>анкетування!H7</f>
        <v>10</v>
      </c>
      <c r="I7" s="3">
        <f>анкетування!H8</f>
        <v>10</v>
      </c>
      <c r="J7" s="3">
        <f>анкетування!H9</f>
        <v>7</v>
      </c>
      <c r="K7" s="3">
        <f>анкетування!H10</f>
        <v>10</v>
      </c>
      <c r="L7" s="3">
        <f>анкетування!H11</f>
        <v>10</v>
      </c>
      <c r="N7">
        <f>COUNTIF(C7:L7,"&gt;0")</f>
        <v>10</v>
      </c>
      <c r="O7">
        <f>COUNTIF(C7:L7, "=1" )</f>
        <v>0</v>
      </c>
      <c r="P7">
        <f>COUNTIF(C7:L7, "=2" )</f>
        <v>0</v>
      </c>
      <c r="Q7">
        <f>COUNTIF(C7:L7, "=3" )</f>
        <v>0</v>
      </c>
      <c r="R7">
        <f>COUNTIF(C7:L7, "=4" )</f>
        <v>0</v>
      </c>
      <c r="S7">
        <f>COUNTIF(C7:L7, "=5" )</f>
        <v>0</v>
      </c>
      <c r="T7">
        <f>COUNTIF(C7:L7, "=6" )</f>
        <v>0</v>
      </c>
      <c r="U7">
        <f>COUNTIF(C7:L7, "=7" )</f>
        <v>1</v>
      </c>
      <c r="V7">
        <f>COUNTIF(C7:L7, "=8" )</f>
        <v>1</v>
      </c>
      <c r="W7">
        <f>COUNTIF(C7:L7, "=9" )</f>
        <v>1</v>
      </c>
      <c r="X7">
        <f>COUNTIF(C7:L7, "=10" )</f>
        <v>7</v>
      </c>
      <c r="Y7" s="11">
        <f>SUM(C7:L7)/N7</f>
        <v>9.4</v>
      </c>
      <c r="Z7" s="10"/>
      <c r="AA7" s="10">
        <f t="shared" si="0"/>
        <v>0</v>
      </c>
      <c r="AB7" s="10">
        <f t="shared" si="1"/>
        <v>1</v>
      </c>
    </row>
    <row r="8" spans="1:28" ht="74.45" customHeight="1" x14ac:dyDescent="0.2">
      <c r="A8" s="5" t="str">
        <f>анкетування!J1</f>
        <v>Випускники швидко адаптуються до вимог робочого середовища?</v>
      </c>
      <c r="C8">
        <f>анкетування!I2</f>
        <v>9</v>
      </c>
      <c r="D8" s="3">
        <f>анкетування!I3</f>
        <v>9</v>
      </c>
      <c r="E8" s="3">
        <f>анкетування!I4</f>
        <v>8</v>
      </c>
      <c r="F8" s="3">
        <f>анкетування!I5</f>
        <v>8</v>
      </c>
      <c r="G8" s="3">
        <f>анкетування!I6</f>
        <v>9</v>
      </c>
      <c r="H8" s="3">
        <f>анкетування!I7</f>
        <v>9</v>
      </c>
      <c r="I8" s="3">
        <f>анкетування!I8</f>
        <v>9</v>
      </c>
      <c r="J8" s="3">
        <f>анкетування!I9</f>
        <v>7</v>
      </c>
      <c r="K8" s="3">
        <f>анкетування!I10</f>
        <v>9</v>
      </c>
      <c r="L8" s="3">
        <f>анкетування!I11</f>
        <v>9</v>
      </c>
      <c r="N8">
        <f>COUNTIF(C8:L8,"&gt;0")</f>
        <v>10</v>
      </c>
      <c r="O8">
        <f>COUNTIF(C8:L8, "=1" )</f>
        <v>0</v>
      </c>
      <c r="P8">
        <f>COUNTIF(C8:L8, "=2" )</f>
        <v>0</v>
      </c>
      <c r="Q8">
        <f>COUNTIF(C8:L8, "=3" )</f>
        <v>0</v>
      </c>
      <c r="R8">
        <f>COUNTIF(C8:L8, "=4" )</f>
        <v>0</v>
      </c>
      <c r="S8">
        <f>COUNTIF(C8:L8, "=5" )</f>
        <v>0</v>
      </c>
      <c r="T8">
        <f>COUNTIF(C8:L8, "=6" )</f>
        <v>0</v>
      </c>
      <c r="U8">
        <f>COUNTIF(C8:L8, "=7" )</f>
        <v>1</v>
      </c>
      <c r="V8">
        <f>COUNTIF(C8:L8, "=8" )</f>
        <v>2</v>
      </c>
      <c r="W8">
        <f>COUNTIF(C8:L8, "=9" )</f>
        <v>7</v>
      </c>
      <c r="X8">
        <f>COUNTIF(C8:L8, "=10" )</f>
        <v>0</v>
      </c>
      <c r="Y8" s="11">
        <f>SUM(C8:L8)/N8</f>
        <v>8.6</v>
      </c>
      <c r="Z8" s="10"/>
      <c r="AA8" s="10">
        <f t="shared" si="0"/>
        <v>0</v>
      </c>
      <c r="AB8" s="10">
        <f t="shared" si="1"/>
        <v>1</v>
      </c>
    </row>
    <row r="9" spans="1:28" ht="60" customHeight="1" x14ac:dyDescent="0.2">
      <c r="A9" s="5" t="str">
        <f>анкетування!K1</f>
        <v>Рівень професійної культури випускників є високим?</v>
      </c>
      <c r="C9">
        <f>анкетування!J2</f>
        <v>9</v>
      </c>
      <c r="D9" s="3">
        <f>анкетування!J3</f>
        <v>7</v>
      </c>
      <c r="E9" s="3">
        <f>анкетування!J4</f>
        <v>6</v>
      </c>
      <c r="F9" s="3">
        <f>анкетування!J5</f>
        <v>9</v>
      </c>
      <c r="G9" s="3">
        <f>анкетування!J6</f>
        <v>8</v>
      </c>
      <c r="H9" s="3">
        <f>анкетування!J7</f>
        <v>7</v>
      </c>
      <c r="I9" s="3">
        <f>анкетування!J8</f>
        <v>8</v>
      </c>
      <c r="J9" s="3">
        <f>анкетування!J9</f>
        <v>7</v>
      </c>
      <c r="K9" s="3">
        <f>анкетування!J10</f>
        <v>10</v>
      </c>
      <c r="L9" s="3">
        <f>анкетування!J11</f>
        <v>7</v>
      </c>
      <c r="N9">
        <f>COUNTIF(C9:L9,"&gt;0")</f>
        <v>10</v>
      </c>
      <c r="O9">
        <f>COUNTIF(C9:L9, "=1" )</f>
        <v>0</v>
      </c>
      <c r="P9">
        <f>COUNTIF(C9:L9, "=2" )</f>
        <v>0</v>
      </c>
      <c r="Q9">
        <f>COUNTIF(C9:L9, "=3" )</f>
        <v>0</v>
      </c>
      <c r="R9">
        <f>COUNTIF(C9:L9, "=4" )</f>
        <v>0</v>
      </c>
      <c r="S9">
        <f>COUNTIF(C9:L9, "=5" )</f>
        <v>0</v>
      </c>
      <c r="T9">
        <f>COUNTIF(C9:L9, "=6" )</f>
        <v>1</v>
      </c>
      <c r="U9">
        <f>COUNTIF(C9:L9, "=7" )</f>
        <v>4</v>
      </c>
      <c r="V9">
        <f>COUNTIF(C9:L9, "=8" )</f>
        <v>2</v>
      </c>
      <c r="W9">
        <f>COUNTIF(C9:L9, "=9" )</f>
        <v>2</v>
      </c>
      <c r="X9">
        <f>COUNTIF(C9:L9, "=10" )</f>
        <v>1</v>
      </c>
      <c r="Y9" s="11">
        <f>SUM(C9:L9)/N9</f>
        <v>7.8</v>
      </c>
      <c r="Z9" s="10"/>
      <c r="AA9" s="10">
        <f t="shared" si="0"/>
        <v>0</v>
      </c>
      <c r="AB9" s="10">
        <f t="shared" si="1"/>
        <v>1</v>
      </c>
    </row>
    <row r="10" spans="1:28" ht="25.5" x14ac:dyDescent="0.2">
      <c r="A10" s="12" t="str">
        <f>анкетування!L1</f>
        <v>Компетентності випускників відповідають потребам організації?</v>
      </c>
      <c r="C10">
        <f>анкетування!K2</f>
        <v>10</v>
      </c>
      <c r="D10" s="3">
        <f>анкетування!K3</f>
        <v>10</v>
      </c>
      <c r="E10" s="3">
        <f>анкетування!K4</f>
        <v>8</v>
      </c>
      <c r="F10" s="3">
        <f>анкетування!K5</f>
        <v>10</v>
      </c>
      <c r="G10" s="3">
        <f>анкетування!K6</f>
        <v>9</v>
      </c>
      <c r="H10" s="3">
        <f>анкетування!K7</f>
        <v>10</v>
      </c>
      <c r="I10" s="3">
        <f>анкетування!K8</f>
        <v>10</v>
      </c>
      <c r="J10" s="3">
        <f>анкетування!K9</f>
        <v>7</v>
      </c>
      <c r="K10" s="3">
        <f>анкетування!K10</f>
        <v>10</v>
      </c>
      <c r="L10" s="3">
        <f>анкетування!K11</f>
        <v>10</v>
      </c>
      <c r="N10">
        <f>COUNTIF(C10:L10,"&gt;0")</f>
        <v>10</v>
      </c>
      <c r="O10">
        <f t="shared" ref="O10:O16" si="2">COUNTIF(C10:L10, "=1" )</f>
        <v>0</v>
      </c>
      <c r="P10">
        <f t="shared" ref="P10:P16" si="3">COUNTIF(C10:L10, "=2" )</f>
        <v>0</v>
      </c>
      <c r="Q10">
        <f t="shared" ref="Q10:Q16" si="4">COUNTIF(C10:L10, "=3" )</f>
        <v>0</v>
      </c>
      <c r="R10">
        <f t="shared" ref="R10:R16" si="5">COUNTIF(C10:L10, "=4" )</f>
        <v>0</v>
      </c>
      <c r="S10">
        <f t="shared" ref="S10:S16" si="6">COUNTIF(C10:L10, "=5" )</f>
        <v>0</v>
      </c>
      <c r="T10">
        <f t="shared" ref="T10:T16" si="7">COUNTIF(C10:L10, "=6" )</f>
        <v>0</v>
      </c>
      <c r="U10">
        <f t="shared" ref="U10:U16" si="8">COUNTIF(C10:L10, "=7" )</f>
        <v>1</v>
      </c>
      <c r="V10">
        <f t="shared" ref="V10:V16" si="9">COUNTIF(C10:L10, "=8" )</f>
        <v>1</v>
      </c>
      <c r="W10">
        <f t="shared" ref="W10:W16" si="10">COUNTIF(C10:L10, "=9" )</f>
        <v>1</v>
      </c>
      <c r="X10">
        <f t="shared" ref="X10:X16" si="11">COUNTIF(C10:L10, "=10" )</f>
        <v>7</v>
      </c>
      <c r="Y10" s="11">
        <f t="shared" ref="Y10:Y16" si="12">SUM(C10:L10)/N10</f>
        <v>9.4</v>
      </c>
      <c r="Z10" s="10"/>
      <c r="AA10" s="10">
        <f t="shared" ref="AA10:AA16" si="13">SUM(O10:R10)/N10</f>
        <v>0</v>
      </c>
      <c r="AB10" s="10">
        <f t="shared" ref="AB10:AB16" si="14">SUM(S10:X10)/N10</f>
        <v>1</v>
      </c>
    </row>
    <row r="11" spans="1:28" ht="25.5" x14ac:dyDescent="0.2">
      <c r="A11" s="12" t="str">
        <f>анкетування!M1</f>
        <v>Випускники здатні ефективно працювати в команді?</v>
      </c>
      <c r="C11">
        <f>анкетування!L2</f>
        <v>8</v>
      </c>
      <c r="D11" s="3">
        <f>анкетування!L3</f>
        <v>10</v>
      </c>
      <c r="E11" s="3">
        <f>анкетування!L4</f>
        <v>8</v>
      </c>
      <c r="F11" s="3">
        <f>анкетування!L5</f>
        <v>10</v>
      </c>
      <c r="G11" s="3">
        <f>анкетування!L6</f>
        <v>9</v>
      </c>
      <c r="H11" s="3">
        <f>анкетування!L7</f>
        <v>10</v>
      </c>
      <c r="I11" s="3">
        <f>анкетування!L8</f>
        <v>10</v>
      </c>
      <c r="J11" s="3">
        <f>анкетування!L9</f>
        <v>8</v>
      </c>
      <c r="K11" s="3">
        <f>анкетування!L10</f>
        <v>10</v>
      </c>
      <c r="L11" s="3">
        <f>анкетування!L11</f>
        <v>8</v>
      </c>
      <c r="N11">
        <f t="shared" ref="N11:N16" si="15">COUNTIF(C11:L11,"&gt;0")</f>
        <v>10</v>
      </c>
      <c r="O11">
        <f t="shared" si="2"/>
        <v>0</v>
      </c>
      <c r="P11">
        <f t="shared" si="3"/>
        <v>0</v>
      </c>
      <c r="Q11">
        <f t="shared" si="4"/>
        <v>0</v>
      </c>
      <c r="R11">
        <f t="shared" si="5"/>
        <v>0</v>
      </c>
      <c r="S11">
        <f t="shared" si="6"/>
        <v>0</v>
      </c>
      <c r="T11">
        <f t="shared" si="7"/>
        <v>0</v>
      </c>
      <c r="U11">
        <f t="shared" si="8"/>
        <v>0</v>
      </c>
      <c r="V11">
        <f t="shared" si="9"/>
        <v>4</v>
      </c>
      <c r="W11">
        <f t="shared" si="10"/>
        <v>1</v>
      </c>
      <c r="X11">
        <f t="shared" si="11"/>
        <v>5</v>
      </c>
      <c r="Y11" s="11">
        <f t="shared" si="12"/>
        <v>9.1</v>
      </c>
      <c r="Z11" s="10"/>
      <c r="AA11" s="10">
        <f t="shared" si="13"/>
        <v>0</v>
      </c>
      <c r="AB11" s="10">
        <f t="shared" si="14"/>
        <v>1</v>
      </c>
    </row>
    <row r="12" spans="1:28" ht="25.5" x14ac:dyDescent="0.2">
      <c r="A12" s="12" t="str">
        <f>анкетування!N1</f>
        <v>Випускники демонструють відповідальність та доброчесність?</v>
      </c>
      <c r="C12">
        <f>анкетування!M2</f>
        <v>10</v>
      </c>
      <c r="D12">
        <f>анкетування!M3</f>
        <v>10</v>
      </c>
      <c r="E12">
        <f>анкетування!M4</f>
        <v>8</v>
      </c>
      <c r="F12">
        <f>анкетування!M5</f>
        <v>10</v>
      </c>
      <c r="G12">
        <f>анкетування!M6</f>
        <v>9</v>
      </c>
      <c r="H12">
        <f>анкетування!M7</f>
        <v>10</v>
      </c>
      <c r="I12">
        <f>анкетування!M8</f>
        <v>10</v>
      </c>
      <c r="J12">
        <f>анкетування!M9</f>
        <v>10</v>
      </c>
      <c r="K12">
        <f>анкетування!M10</f>
        <v>10</v>
      </c>
      <c r="L12">
        <f>анкетування!M11</f>
        <v>10</v>
      </c>
      <c r="N12">
        <f t="shared" si="15"/>
        <v>10</v>
      </c>
      <c r="O12">
        <f t="shared" si="2"/>
        <v>0</v>
      </c>
      <c r="P12">
        <f t="shared" si="3"/>
        <v>0</v>
      </c>
      <c r="Q12">
        <f t="shared" si="4"/>
        <v>0</v>
      </c>
      <c r="R12">
        <f t="shared" si="5"/>
        <v>0</v>
      </c>
      <c r="S12">
        <f t="shared" si="6"/>
        <v>0</v>
      </c>
      <c r="T12">
        <f t="shared" si="7"/>
        <v>0</v>
      </c>
      <c r="U12">
        <f t="shared" si="8"/>
        <v>0</v>
      </c>
      <c r="V12">
        <f t="shared" si="9"/>
        <v>1</v>
      </c>
      <c r="W12">
        <f t="shared" si="10"/>
        <v>1</v>
      </c>
      <c r="X12">
        <f t="shared" si="11"/>
        <v>8</v>
      </c>
      <c r="Y12" s="11">
        <f t="shared" si="12"/>
        <v>9.6999999999999993</v>
      </c>
      <c r="Z12" s="10"/>
      <c r="AA12" s="10">
        <f t="shared" si="13"/>
        <v>0</v>
      </c>
      <c r="AB12" s="10">
        <f t="shared" si="14"/>
        <v>1</v>
      </c>
    </row>
    <row r="13" spans="1:28" ht="25.5" x14ac:dyDescent="0.2">
      <c r="A13" s="12" t="str">
        <f>анкетування!O1</f>
        <v>Досвід міжнародного стажування є додатковою перевагою для фахівця?</v>
      </c>
      <c r="C13">
        <f>анкетування!N2</f>
        <v>10</v>
      </c>
      <c r="D13">
        <f>анкетування!N3</f>
        <v>10</v>
      </c>
      <c r="E13">
        <f>анкетування!N4</f>
        <v>10</v>
      </c>
      <c r="F13">
        <f>анкетування!N5</f>
        <v>10</v>
      </c>
      <c r="G13">
        <f>анкетування!N6</f>
        <v>10</v>
      </c>
      <c r="H13">
        <f>анкетування!N7</f>
        <v>10</v>
      </c>
      <c r="I13">
        <f>анкетування!N8</f>
        <v>10</v>
      </c>
      <c r="J13">
        <f>анкетування!N9</f>
        <v>10</v>
      </c>
      <c r="K13">
        <f>анкетування!N10</f>
        <v>10</v>
      </c>
      <c r="L13">
        <f>анкетування!N11</f>
        <v>10</v>
      </c>
      <c r="N13">
        <f t="shared" si="15"/>
        <v>10</v>
      </c>
      <c r="O13">
        <f t="shared" si="2"/>
        <v>0</v>
      </c>
      <c r="P13">
        <f t="shared" si="3"/>
        <v>0</v>
      </c>
      <c r="Q13">
        <f t="shared" si="4"/>
        <v>0</v>
      </c>
      <c r="R13">
        <f t="shared" si="5"/>
        <v>0</v>
      </c>
      <c r="S13">
        <f t="shared" si="6"/>
        <v>0</v>
      </c>
      <c r="T13">
        <f t="shared" si="7"/>
        <v>0</v>
      </c>
      <c r="U13">
        <f t="shared" si="8"/>
        <v>0</v>
      </c>
      <c r="V13">
        <f t="shared" si="9"/>
        <v>0</v>
      </c>
      <c r="W13">
        <f t="shared" si="10"/>
        <v>0</v>
      </c>
      <c r="X13">
        <f t="shared" si="11"/>
        <v>10</v>
      </c>
      <c r="Y13" s="11">
        <f t="shared" si="12"/>
        <v>10</v>
      </c>
      <c r="Z13" s="10"/>
      <c r="AA13" s="10">
        <f t="shared" si="13"/>
        <v>0</v>
      </c>
      <c r="AB13" s="10">
        <f t="shared" si="14"/>
        <v>1</v>
      </c>
    </row>
    <row r="14" spans="1:28" ht="38.25" x14ac:dyDescent="0.2">
      <c r="A14" s="12" t="str">
        <f>анкетування!P1</f>
        <v>Освітня програма "Електричні станції"  кафедри відновлюваних джерел енергії відповідають вимогам ринку праці?</v>
      </c>
      <c r="C14">
        <f>анкетування!O2</f>
        <v>10</v>
      </c>
      <c r="D14">
        <f>анкетування!O3</f>
        <v>10</v>
      </c>
      <c r="E14">
        <f>анкетування!O4</f>
        <v>9</v>
      </c>
      <c r="F14">
        <f>анкетування!O5</f>
        <v>10</v>
      </c>
      <c r="G14">
        <f>анкетування!O6</f>
        <v>9</v>
      </c>
      <c r="H14">
        <f>анкетування!O7</f>
        <v>9</v>
      </c>
      <c r="I14">
        <f>анкетування!O8</f>
        <v>10</v>
      </c>
      <c r="J14">
        <f>анкетування!O9</f>
        <v>9</v>
      </c>
      <c r="K14">
        <f>анкетування!O10</f>
        <v>10</v>
      </c>
      <c r="L14">
        <f>анкетування!O11</f>
        <v>10</v>
      </c>
      <c r="N14">
        <f t="shared" si="15"/>
        <v>10</v>
      </c>
      <c r="O14">
        <f t="shared" si="2"/>
        <v>0</v>
      </c>
      <c r="P14">
        <f t="shared" si="3"/>
        <v>0</v>
      </c>
      <c r="Q14">
        <f t="shared" si="4"/>
        <v>0</v>
      </c>
      <c r="R14">
        <f t="shared" si="5"/>
        <v>0</v>
      </c>
      <c r="S14">
        <f t="shared" si="6"/>
        <v>0</v>
      </c>
      <c r="T14">
        <f t="shared" si="7"/>
        <v>0</v>
      </c>
      <c r="U14">
        <f t="shared" si="8"/>
        <v>0</v>
      </c>
      <c r="V14">
        <f t="shared" si="9"/>
        <v>0</v>
      </c>
      <c r="W14">
        <f t="shared" si="10"/>
        <v>4</v>
      </c>
      <c r="X14">
        <f t="shared" si="11"/>
        <v>6</v>
      </c>
      <c r="Y14" s="11">
        <f t="shared" si="12"/>
        <v>9.6</v>
      </c>
      <c r="Z14" s="10"/>
      <c r="AA14" s="10">
        <f t="shared" si="13"/>
        <v>0</v>
      </c>
      <c r="AB14" s="10">
        <f t="shared" si="14"/>
        <v>1</v>
      </c>
    </row>
    <row r="15" spans="1:28" ht="38.25" x14ac:dyDescent="0.2">
      <c r="A15" s="12" t="str">
        <f>анкетування!Q1</f>
        <v>Ви зацікавлені у подальшій співпраці з кафедрою відновлюваних джерел енергії за ОП "Електричні станції"?</v>
      </c>
      <c r="C15">
        <f>анкетування!P2</f>
        <v>10</v>
      </c>
      <c r="D15">
        <f>анкетування!P3</f>
        <v>10</v>
      </c>
      <c r="E15">
        <f>анкетування!P4</f>
        <v>8</v>
      </c>
      <c r="F15">
        <f>анкетування!P5</f>
        <v>10</v>
      </c>
      <c r="G15">
        <f>анкетування!P6</f>
        <v>9</v>
      </c>
      <c r="H15">
        <f>анкетування!P7</f>
        <v>10</v>
      </c>
      <c r="I15">
        <f>анкетування!P8</f>
        <v>10</v>
      </c>
      <c r="J15">
        <f>анкетування!P9</f>
        <v>10</v>
      </c>
      <c r="K15">
        <f>анкетування!P10</f>
        <v>10</v>
      </c>
      <c r="L15">
        <f>анкетування!P11</f>
        <v>10</v>
      </c>
      <c r="N15">
        <f t="shared" si="15"/>
        <v>10</v>
      </c>
      <c r="O15">
        <f t="shared" si="2"/>
        <v>0</v>
      </c>
      <c r="P15">
        <f t="shared" si="3"/>
        <v>0</v>
      </c>
      <c r="Q15">
        <f t="shared" si="4"/>
        <v>0</v>
      </c>
      <c r="R15">
        <f t="shared" si="5"/>
        <v>0</v>
      </c>
      <c r="S15">
        <f t="shared" si="6"/>
        <v>0</v>
      </c>
      <c r="T15">
        <f t="shared" si="7"/>
        <v>0</v>
      </c>
      <c r="U15">
        <f t="shared" si="8"/>
        <v>0</v>
      </c>
      <c r="V15">
        <f t="shared" si="9"/>
        <v>1</v>
      </c>
      <c r="W15">
        <f t="shared" si="10"/>
        <v>1</v>
      </c>
      <c r="X15">
        <f t="shared" si="11"/>
        <v>8</v>
      </c>
      <c r="Y15" s="11">
        <f t="shared" si="12"/>
        <v>9.6999999999999993</v>
      </c>
      <c r="Z15" s="10"/>
      <c r="AA15" s="10">
        <f t="shared" si="13"/>
        <v>0</v>
      </c>
      <c r="AB15" s="10">
        <f t="shared" si="14"/>
        <v>1</v>
      </c>
    </row>
    <row r="16" spans="1:28" ht="51" x14ac:dyDescent="0.2">
      <c r="A16" s="12" t="str">
        <f>анкетування!R1</f>
        <v>Ви готові рекомендувати випускників ОП "Електричні станції" кафедри  відновлюваних джерел енергії  для працевлаштування?</v>
      </c>
      <c r="C16">
        <f>анкетування!Q2</f>
        <v>10</v>
      </c>
      <c r="D16">
        <f>анкетування!Q3</f>
        <v>9</v>
      </c>
      <c r="E16">
        <f>анкетування!Q4</f>
        <v>9</v>
      </c>
      <c r="F16">
        <f>анкетування!Q5</f>
        <v>10</v>
      </c>
      <c r="G16">
        <f>анкетування!Q6</f>
        <v>9</v>
      </c>
      <c r="H16">
        <f>анкетування!Q7</f>
        <v>10</v>
      </c>
      <c r="I16">
        <f>анкетування!Q8</f>
        <v>10</v>
      </c>
      <c r="J16">
        <f>анкетування!Q9</f>
        <v>9</v>
      </c>
      <c r="K16">
        <f>анкетування!Q10</f>
        <v>10</v>
      </c>
      <c r="L16">
        <f>анкетування!Q11</f>
        <v>10</v>
      </c>
      <c r="N16">
        <f t="shared" si="15"/>
        <v>10</v>
      </c>
      <c r="O16">
        <f t="shared" si="2"/>
        <v>0</v>
      </c>
      <c r="P16">
        <f t="shared" si="3"/>
        <v>0</v>
      </c>
      <c r="Q16">
        <f t="shared" si="4"/>
        <v>0</v>
      </c>
      <c r="R16">
        <f t="shared" si="5"/>
        <v>0</v>
      </c>
      <c r="S16">
        <f t="shared" si="6"/>
        <v>0</v>
      </c>
      <c r="T16">
        <f t="shared" si="7"/>
        <v>0</v>
      </c>
      <c r="U16">
        <f t="shared" si="8"/>
        <v>0</v>
      </c>
      <c r="V16">
        <f t="shared" si="9"/>
        <v>0</v>
      </c>
      <c r="W16">
        <f t="shared" si="10"/>
        <v>4</v>
      </c>
      <c r="X16">
        <f t="shared" si="11"/>
        <v>6</v>
      </c>
      <c r="Y16" s="11">
        <f t="shared" si="12"/>
        <v>9.6</v>
      </c>
      <c r="Z16" s="10"/>
      <c r="AA16" s="10">
        <f t="shared" si="13"/>
        <v>0</v>
      </c>
      <c r="AB16" s="10">
        <f t="shared" si="14"/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анкетування</vt:lpstr>
      <vt:lpstr>від 1 до 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kolya</cp:lastModifiedBy>
  <dcterms:created xsi:type="dcterms:W3CDTF">2023-09-13T12:12:01Z</dcterms:created>
  <dcterms:modified xsi:type="dcterms:W3CDTF">2026-08-13T12:57:07Z</dcterms:modified>
</cp:coreProperties>
</file>